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20" tabRatio="594" activeTab="0"/>
  </bookViews>
  <sheets>
    <sheet name="Planilha1" sheetId="1" r:id="rId1"/>
  </sheets>
  <definedNames>
    <definedName name="_xlnm.Print_Area" localSheetId="0">'Planilha1'!$A$1:$K$340</definedName>
  </definedNames>
  <calcPr fullCalcOnLoad="1" fullPrecision="0"/>
</workbook>
</file>

<file path=xl/sharedStrings.xml><?xml version="1.0" encoding="utf-8"?>
<sst xmlns="http://schemas.openxmlformats.org/spreadsheetml/2006/main" count="998" uniqueCount="573">
  <si>
    <t>1.1</t>
  </si>
  <si>
    <t>1.2</t>
  </si>
  <si>
    <t>PLANILHA DE ORÇAMENTOS - COMPRA DE MATERIAIS E/OU SERVIÇOS</t>
  </si>
  <si>
    <t>ITEM</t>
  </si>
  <si>
    <t>DESCRIÇÃO</t>
  </si>
  <si>
    <t>QUANT.</t>
  </si>
  <si>
    <t>UNID.</t>
  </si>
  <si>
    <t>PREÇO UNITÁRIO</t>
  </si>
  <si>
    <t>PREÇO TOTAL</t>
  </si>
  <si>
    <t>MATERIAL</t>
  </si>
  <si>
    <t>MÃO DE OBRA</t>
  </si>
  <si>
    <t>1.0</t>
  </si>
  <si>
    <t>un</t>
  </si>
  <si>
    <t>OBRAS CIVIS</t>
  </si>
  <si>
    <t>2.1</t>
  </si>
  <si>
    <t>m²</t>
  </si>
  <si>
    <t>x,xx</t>
  </si>
  <si>
    <t>m</t>
  </si>
  <si>
    <t xml:space="preserve">TOTAL GERAL </t>
  </si>
  <si>
    <t>3.1</t>
  </si>
  <si>
    <t>m³</t>
  </si>
  <si>
    <t>3.2</t>
  </si>
  <si>
    <t>cj</t>
  </si>
  <si>
    <t>2.2</t>
  </si>
  <si>
    <t>6.2</t>
  </si>
  <si>
    <t>7.1</t>
  </si>
  <si>
    <t>7.2</t>
  </si>
  <si>
    <t>I</t>
  </si>
  <si>
    <t>PREÇO UNITÁRIO COM BDI</t>
  </si>
  <si>
    <t xml:space="preserve">BDI </t>
  </si>
  <si>
    <t xml:space="preserve">  CC (      )    TP (      )    CP(      )   </t>
  </si>
  <si>
    <t>PROPONENTE</t>
  </si>
  <si>
    <t>NOME:</t>
  </si>
  <si>
    <t>TELEFONE:</t>
  </si>
  <si>
    <t>CAU/CREA:</t>
  </si>
  <si>
    <t>EMAIL:</t>
  </si>
  <si>
    <r>
      <t xml:space="preserve">4. HORÁRIO PARA EXECUÇÃO/ENTREGA: </t>
    </r>
    <r>
      <rPr>
        <sz val="10"/>
        <rFont val="Calibri"/>
        <family val="2"/>
      </rPr>
      <t>A combinar com a Unidade de Engenharia e administração da agência</t>
    </r>
  </si>
  <si>
    <t>SERVIÇOS PRELIMINARES</t>
  </si>
  <si>
    <t xml:space="preserve">Transporte de conteiners para destinação e descarte dos resíduos de caliças, ferro, vidro, madeiras, alumínio, cerâmicas, gesso, etc, produzidos pela construção civil </t>
  </si>
  <si>
    <t>Destinação de resíduos (atentar para legislação local)</t>
  </si>
  <si>
    <t>PINTURA (2 DEMÃOS)</t>
  </si>
  <si>
    <t>ADESIVOS - Fornecimento e instalação, conforme Manual de Programação Visual:</t>
  </si>
  <si>
    <t>A3 SIA - ACESSIBILIDADE</t>
  </si>
  <si>
    <t>A4 SIA - CÃO GUIA</t>
  </si>
  <si>
    <t>DIVERSOS</t>
  </si>
  <si>
    <t>ESQUADRIAS E GRADES</t>
  </si>
  <si>
    <t>A2 AT1 - Confirmar horários com a Unidade de Engenharia</t>
  </si>
  <si>
    <t>5.1</t>
  </si>
  <si>
    <t>6.1</t>
  </si>
  <si>
    <t>7.4</t>
  </si>
  <si>
    <t>5.2</t>
  </si>
  <si>
    <t>5.3</t>
  </si>
  <si>
    <t>Telhado</t>
  </si>
  <si>
    <t>Colocação de piso tátil externo em placas de concreto ALERTA 40 x 40cm - com reaproveitamento</t>
  </si>
  <si>
    <t>Caixilharia fixa de alumínio anodizado cor branca, perfil série 30, piso-forro, para sala de autoatendimento, com vãos para porta detectora de metais, acesso à
retaguarda dos CASH, passa objetos e porta de emergência.</t>
  </si>
  <si>
    <t>Grade em alumínio na cor branca, perfil tubular horizontal 1/2" x 1" - a ser fixada na esquadria de alumínio da sala de autoatendimento, H=210cm, perfil tubular
5x8 acompanhando a modulação da divisória para estruturação, espaçamento a cada 12cm (incluindo uma portas medindo 100x210)</t>
  </si>
  <si>
    <t>Porta de abrir em alumínio anodizado cor branco interna, 100x210cm, com ferragens, fechadura auxiliar tetra-chave e vidro liso transparente 5mm, com requadro de
3x8 para porta acessível</t>
  </si>
  <si>
    <t>Porta de abrir em alumínio anodizado cor branco interna, 80x210cm, com ferragens, fechadura auxiliar tetra-chave e vidro mini boreal 5mm, com requadro de
3x8 para porta de acesso à retaguarda dos cash's</t>
  </si>
  <si>
    <t>Vidro mini boreal 6mm ( esquadria alumínio retaguarda dos cash's)</t>
  </si>
  <si>
    <t>PROGRAMAÇÃO VISUAL</t>
  </si>
  <si>
    <t>A2 SAA1 - Confirmar horários com a Unidade de Engenharia</t>
  </si>
  <si>
    <t>CHAPA DE ACRÍLICO CRISTAL e=3mm - VERSO ADESIVADO - TARJA COM ESCRITA EM BRAILE - AZUL (PANTONE 300C) + BRANCO</t>
  </si>
  <si>
    <t>A2 PO - Passa objetos</t>
  </si>
  <si>
    <t>Porta cartaz - TARIFAS dimensão 54 x 74cm em acrílico transparente cristal, com fixação e acabamentos conforme projeto - Sala de Autoatendimento</t>
  </si>
  <si>
    <t>A1 LP - LOGO</t>
  </si>
  <si>
    <t>Limpeza permanente</t>
  </si>
  <si>
    <t>Limpeza final da obra</t>
  </si>
  <si>
    <t>Instalação de passa objetos - com reaproveitamento</t>
  </si>
  <si>
    <t>Revisão geral: substituição de parafusos, aplicação de massa de calafetar em furos</t>
  </si>
  <si>
    <t>Fornecimento e colocação de telha em aço galvanizado trapezoidal - 250x125x6cm - conferir medidas e modelo das telhas existentes</t>
  </si>
  <si>
    <t>Fornecimento e colocação de cumeeira em aço galvanizado trapezoidal - 60x125x6cm - conferir medidas e modelo das cumeeiras existentes</t>
  </si>
  <si>
    <t>Regularização para pavimentação colada (externa)</t>
  </si>
  <si>
    <t>Movimentação de mobiliário</t>
  </si>
  <si>
    <t>Montagem do leiaute</t>
  </si>
  <si>
    <t>Regularização para pavimentação colada (interno)</t>
  </si>
  <si>
    <t>Placa Suspensa em acrílico duas espessuras, em chapa de acrílico azul PANTONE 300 C ; e=2mm, e chapa de acrílico translúcido e= 5mm GL GELO 982 translúcido,
com kit de fixação no teto; impressão em adesivo vinil branco, conforme arquivo. dimensões 520x140mm. Distâncias, tamanhos e letras conforme arquivos fornecidos.</t>
  </si>
  <si>
    <t>PS 1 - Autoatendimento</t>
  </si>
  <si>
    <t>PS 2 - Caixas</t>
  </si>
  <si>
    <t>PS 3 - Plataforma de atendimento</t>
  </si>
  <si>
    <t>PS 4 - Preferencial</t>
  </si>
  <si>
    <t>PS 10 - GG</t>
  </si>
  <si>
    <t>PS 11 - GA</t>
  </si>
  <si>
    <t>Placa de Porta em acrílico duas espessuras, em chapa de acrílico azul PANTONE 300 C ; e=2mm, e chapa de acrílico translúcido e= 5mm GL GELO 982 translúcido,
com fixação com fita dupla face; impressão em adesivo vinil branco, conforme arquivo. dimensões 300x80mm. Distâncias, tamanhos e letras conforme arquivos fornecidos.</t>
  </si>
  <si>
    <t>PP 1 - Privativo para funcionários</t>
  </si>
  <si>
    <t>PP 5 - Arquivo</t>
  </si>
  <si>
    <t>PP 6 - Copa</t>
  </si>
  <si>
    <t>5.4</t>
  </si>
  <si>
    <t>Remoção e descarte</t>
  </si>
  <si>
    <t>1.1.1</t>
  </si>
  <si>
    <t>1.1.2</t>
  </si>
  <si>
    <t>1.1.3</t>
  </si>
  <si>
    <t>1.1.4</t>
  </si>
  <si>
    <t>1.1.5</t>
  </si>
  <si>
    <t>1.1.6</t>
  </si>
  <si>
    <t>1.1.7</t>
  </si>
  <si>
    <t>1.1.8</t>
  </si>
  <si>
    <t>1.1.9</t>
  </si>
  <si>
    <t>1.1.10</t>
  </si>
  <si>
    <t>1.1.11</t>
  </si>
  <si>
    <t>1.1.12</t>
  </si>
  <si>
    <t>Remoção com reaproveitamento</t>
  </si>
  <si>
    <t>1.2.1</t>
  </si>
  <si>
    <t>TOTAL OBRAS CIVIS</t>
  </si>
  <si>
    <t>TOTAL INSTALAÇÕES ELÉTRICAS</t>
  </si>
  <si>
    <t>II</t>
  </si>
  <si>
    <t>INSTALAÇÕES ELÉTRICAS</t>
  </si>
  <si>
    <t>7.3</t>
  </si>
  <si>
    <t>INSTALAÇÕES MECÂNICAS</t>
  </si>
  <si>
    <t>TOTAL INSTALAÇÕES MECÂNICAS</t>
  </si>
  <si>
    <t>III</t>
  </si>
  <si>
    <t>Testeira em fibra (modelo antigo) com complementos laterais</t>
  </si>
  <si>
    <t>Totem em fibra (modelo antigo) com poste metálico (600x20x20cm)</t>
  </si>
  <si>
    <t>Luminária externa (testeira)</t>
  </si>
  <si>
    <t>Telha em aço galvanizado trapezoidal - 250x125x6cm</t>
  </si>
  <si>
    <t>Cumeeira em aço galvanizado trapezoidal - 60x125x6cm</t>
  </si>
  <si>
    <t>Piso paviflex</t>
  </si>
  <si>
    <t>Porta cartazes modelo antigo</t>
  </si>
  <si>
    <t>Passa objetos de acrílico</t>
  </si>
  <si>
    <t>1.1.13</t>
  </si>
  <si>
    <t>Vidro liso transparente 6mm ( esquadria alumínio sala autoatendimento e esquadrias externas)</t>
  </si>
  <si>
    <t>5.5</t>
  </si>
  <si>
    <t>1.1.14</t>
  </si>
  <si>
    <t>Suporte metálico para ar condicionado tipo janela</t>
  </si>
  <si>
    <t>Divisor de Sigilo e Ambientes</t>
  </si>
  <si>
    <t>Fornecimento e instalação de armario em MDF 18mm acabamento melamínico cor Laca Branca. (P=35cm x H=190cm x L=110 cm) fixado ao chão c/ cantoneiras de
aluminio (CT-026) parafusos de inox conforme projeto.</t>
  </si>
  <si>
    <t>Tubo em aço inox, altura do mobiliário até o forro, com estrutura de sustenção fixada na laje superior, Ø 3"</t>
  </si>
  <si>
    <t>Esquadria em aluminio l.30 (30001) Estruturada em tubos de aluminio (TG- 018) Fechamento nas extremidades em 45 graus e intervalos de topo conforme projeto
para divisor de ambientes.</t>
  </si>
  <si>
    <t>Vidro incolor 6mm</t>
  </si>
  <si>
    <r>
      <t xml:space="preserve">2. ENDEREÇO DE EXECUÇÃO/ENTREGA: </t>
    </r>
    <r>
      <rPr>
        <sz val="10"/>
        <rFont val="Calibri"/>
        <family val="2"/>
      </rPr>
      <t>Travessa Vione, 184 - Jóia/RS</t>
    </r>
  </si>
  <si>
    <r>
      <t>5. CONDIÇÕES DE PAGAMENTO:</t>
    </r>
    <r>
      <rPr>
        <sz val="10"/>
        <rFont val="Calibri"/>
        <family val="2"/>
      </rPr>
      <t xml:space="preserve"> Conforme serviço medido, após fiscalização e aceite, será efetuado o pagamento à contratada, até o dia 15 do mês subsequente à entrega da nota fiscal/fatura correspondente.</t>
    </r>
  </si>
  <si>
    <t xml:space="preserve">ENCARGOS SOCIAIS - SINAPI-RS MAR/2019 </t>
  </si>
  <si>
    <t>1.1.15</t>
  </si>
  <si>
    <t>1.1.16</t>
  </si>
  <si>
    <t>1.1.17</t>
  </si>
  <si>
    <t>Porcelanato retificado 60x60cm - PEI 5 Alto tráfego - antiderrapante - cor clara</t>
  </si>
  <si>
    <t>PISO</t>
  </si>
  <si>
    <t>4.1</t>
  </si>
  <si>
    <t>4.2</t>
  </si>
  <si>
    <t>4.3</t>
  </si>
  <si>
    <t>4.4</t>
  </si>
  <si>
    <t>4.5</t>
  </si>
  <si>
    <t>4.6</t>
  </si>
  <si>
    <t>4.7</t>
  </si>
  <si>
    <t>4.8</t>
  </si>
  <si>
    <t>4.9</t>
  </si>
  <si>
    <t>4.10</t>
  </si>
  <si>
    <t>2.3</t>
  </si>
  <si>
    <t>2.4</t>
  </si>
  <si>
    <t>PAREDES E DIVISÓRIAS</t>
  </si>
  <si>
    <t>COBERTURA</t>
  </si>
  <si>
    <t>Forro</t>
  </si>
  <si>
    <t>3.2.1</t>
  </si>
  <si>
    <t>3.1.1</t>
  </si>
  <si>
    <t>3.1.2</t>
  </si>
  <si>
    <t>3.1.3</t>
  </si>
  <si>
    <t>Forro em placas de fibra mineral 125,0 x 62,5cm  com perfis metálicos brancos</t>
  </si>
  <si>
    <t>Painel de gesso acartonado - duas faces c/uma chapa de cada lado - 10cm - Altura = 2,10m</t>
  </si>
  <si>
    <t>Paredes</t>
  </si>
  <si>
    <t>Rodapé cerâmico (igual ao piso) - Altura 7cm</t>
  </si>
  <si>
    <t>2.5</t>
  </si>
  <si>
    <t xml:space="preserve">Fornecer e instalar Testeira T4, medindo 370 x 71 x 17cm, em chapa galvanizada vazada, com back-light e logomarca em acrílico. </t>
  </si>
  <si>
    <t>Parede de divisória e vidro - Autoatendimento</t>
  </si>
  <si>
    <t>Parede de divisória - máscara do Autoatendimeto e retaguarda</t>
  </si>
  <si>
    <t>Esquadria metálica instalada em parede metálica - 14 janelas</t>
  </si>
  <si>
    <t>Divisor de sigilo de divisória</t>
  </si>
  <si>
    <t>1.2.2</t>
  </si>
  <si>
    <t>1.2.3</t>
  </si>
  <si>
    <t>Fornecimento e colocação de elemento tátil de alerta (interno)</t>
  </si>
  <si>
    <t>Fornecimento e colocação de elemento tátil direcional (interno)</t>
  </si>
  <si>
    <t>2.6</t>
  </si>
  <si>
    <t>2.7</t>
  </si>
  <si>
    <t>Esquadria de alumínio anodizado branco série 31 (instalada em parede metálica) - tipo Maxim Ar e fixa - 14 janelas - medidas devem ser converidas no local</t>
  </si>
  <si>
    <t>Grade metálica interna - em 02 janelas de 90x50cm e 01 de 180x50cm</t>
  </si>
  <si>
    <t>Grade metálica interna - reinstalação em 02 janelas de 90x50cm e 01 de 180x50cm</t>
  </si>
  <si>
    <t>Tela ótis - em 02 janelas de 90x50cm e 01 de 180x50cm</t>
  </si>
  <si>
    <t>Fornecimento e instalação de grade de ferro - barras redondas verticais de diâmetro 5/8'' a cada 8 cm e barras chatas transversais bitola 1.1/2x5/16" a cada 60cm - total de 11 janelas</t>
  </si>
  <si>
    <t>4.11</t>
  </si>
  <si>
    <t>Tela ótis - reinstalação em 02 janelas de 90x50cm e 01 de 180x50cm</t>
  </si>
  <si>
    <t>Fornecimento e colocação de porta de abrir em alumínio anodizado cor branco externa, 100x210cm, com ferragens, fechadura auxiliar tetra-chave e vidro liso transparente 5mm, com requadro de 3x8</t>
  </si>
  <si>
    <t>Mola hidráulica aérea - existente - instalação</t>
  </si>
  <si>
    <t>1.2.4</t>
  </si>
  <si>
    <t>Mola hidráulica aérea - existente - remoção para reaproveitamento</t>
  </si>
  <si>
    <t>4.12</t>
  </si>
  <si>
    <t>4.13</t>
  </si>
  <si>
    <t>4.14</t>
  </si>
  <si>
    <t>4.15</t>
  </si>
  <si>
    <t>4.16</t>
  </si>
  <si>
    <t>Porta de madeira de abrir - 90x210cm - Completa, com marco, guarnição e ferragens - Acesso à retaguarda</t>
  </si>
  <si>
    <t>Porta de madeira - 80x210cm - Completa, com marco, guarnição e  ferragens - Acesso aos caixas</t>
  </si>
  <si>
    <t>4.17</t>
  </si>
  <si>
    <t>4.18</t>
  </si>
  <si>
    <t>Divisórias</t>
  </si>
  <si>
    <t>Fornecer e instalar divisória naval bp plus cor branca com montantes na cor cinza claro, completa, incluso no preço todo material necessário para sua instalação (painel de divisória, baguetes de fixação, rebites, tubos redondos de alumínio para acabamento de quina em 45°, pinos de fixação interna). Máscara do Autoatendimento</t>
  </si>
  <si>
    <t>Fornecer e instalar Divisor de Sigilo de divisória naval bp plus cor branca com montantes na cor cinza claro, conforme padrão - Máscara do Autoatendimento</t>
  </si>
  <si>
    <t>PP 15 - AG e HOR - JÓIA - Confirmar horários com a Unidade de Engenharia</t>
  </si>
  <si>
    <t xml:space="preserve">Pórtico BE-ATM  em chapa galvanizada vazada, com logomarca em acrílico conforme projeto e memorial </t>
  </si>
  <si>
    <t>1.2.5</t>
  </si>
  <si>
    <t>PA2-A - Saques/depósitos PNE</t>
  </si>
  <si>
    <t>PA2-B - Saques/Depósitos</t>
  </si>
  <si>
    <t>PA2-D - Cheques</t>
  </si>
  <si>
    <t>Instalação de placas de acrílico existentes</t>
  </si>
  <si>
    <t>Placas de acrílico - Máscara do Autoatendimento</t>
  </si>
  <si>
    <t>7.3.1</t>
  </si>
  <si>
    <t>7.3.2</t>
  </si>
  <si>
    <t>7.3.3</t>
  </si>
  <si>
    <t>7.4.1</t>
  </si>
  <si>
    <t>7.4.2</t>
  </si>
  <si>
    <t>PP14 - Pressione para sair, 24cmx13cm, colada no pórtico</t>
  </si>
  <si>
    <t>7.5</t>
  </si>
  <si>
    <t>7.5.1</t>
  </si>
  <si>
    <t>7.5.2</t>
  </si>
  <si>
    <t>7.5.3</t>
  </si>
  <si>
    <t>7.5.4</t>
  </si>
  <si>
    <t>7.5.5</t>
  </si>
  <si>
    <t>7.5.6</t>
  </si>
  <si>
    <t>7.6</t>
  </si>
  <si>
    <t>7.6.1</t>
  </si>
  <si>
    <t>7.6.2</t>
  </si>
  <si>
    <t>7.6.3</t>
  </si>
  <si>
    <t>7.6.4</t>
  </si>
  <si>
    <t>7.6.5</t>
  </si>
  <si>
    <t>7.6.6</t>
  </si>
  <si>
    <t>7.7</t>
  </si>
  <si>
    <t>7.7.1</t>
  </si>
  <si>
    <t>7.7.2</t>
  </si>
  <si>
    <t>7.7.3</t>
  </si>
  <si>
    <t>7.7.4</t>
  </si>
  <si>
    <t>7.8</t>
  </si>
  <si>
    <t>7.9</t>
  </si>
  <si>
    <t>7.10</t>
  </si>
  <si>
    <t>7.11</t>
  </si>
  <si>
    <t>A5 CX Nº - Numeração dos caixas</t>
  </si>
  <si>
    <t>A7 VERT SIGILO - Divisor de sigilo</t>
  </si>
  <si>
    <t>7.5.7</t>
  </si>
  <si>
    <t>7.5.8</t>
  </si>
  <si>
    <t>Totem para Porta Cartaz em acrílico transparente cristal, e=5mm, em "V" medida 190 x 47,5 em acrílico e= 2mm com suporte em "U" de alumínio branco - Modelo para 2 x PC Tarifas e 4 x PC Informa</t>
  </si>
  <si>
    <t>Totem para Porta Cartaz em acrílico transparente cristal, e=5mm, em "V" medida 190 x 47,5 em acrílico e= 2mm com suporte em "U" de alumínio branco - Modelo para 8 x PC Informa</t>
  </si>
  <si>
    <t>PP 11 - Masculino e PNE</t>
  </si>
  <si>
    <t>1.2.6</t>
  </si>
  <si>
    <t>1.2.7</t>
  </si>
  <si>
    <t>8.1</t>
  </si>
  <si>
    <t>8.2</t>
  </si>
  <si>
    <t>8.3</t>
  </si>
  <si>
    <t>8.4</t>
  </si>
  <si>
    <t>Fornecimento e instalação de fechadura para porta de madeira interna - completa com maçaneta e espelho em inox.</t>
  </si>
  <si>
    <t>4.19</t>
  </si>
  <si>
    <t>Remoção de tubo de queda pluvial - aproximadamente 4,00m</t>
  </si>
  <si>
    <t>Instalação de tubo de queda pluvial - existente - aproximadamente 4,00m</t>
  </si>
  <si>
    <t>3.1.4</t>
  </si>
  <si>
    <t>Porta de divisória e vidro 60x150cm - Caixas</t>
  </si>
  <si>
    <t>Porta de divisória e vidro 80x210cm - Retaguarda e Retaguarda dos Cash's</t>
  </si>
  <si>
    <t>Porta de divisória 100x210cm - Autoatendimento</t>
  </si>
  <si>
    <t>Portas de alumínio e vidro - acesso</t>
  </si>
  <si>
    <t>Pórtico Banrisul eletrônico - modelo antigo</t>
  </si>
  <si>
    <t>1.1.18</t>
  </si>
  <si>
    <t>1.1.19</t>
  </si>
  <si>
    <t>Bandeira em alumínio e vidro</t>
  </si>
  <si>
    <t>1.1.20</t>
  </si>
  <si>
    <t>Esquadria de alumínio anodizado branco externa, fixa - 60x210cm, com requadro de 3x9</t>
  </si>
  <si>
    <t>Esquadria de alumínio anodizado branco externa, fixa - 300x45cm, com requadro de 3x9</t>
  </si>
  <si>
    <t>Película listrada 12mm brancox6mm vazado conforme detalhamento, para divisores de sigilo e ambientes.</t>
  </si>
  <si>
    <t>Biombos em vidro liso transparente 6mm, requadro de alumínio anodizado, cor branco, nas dimensões de 1,20mx1,40m, com película jateada intercalada. Inclui: fornecimento, montagem, perfil REF. ALCOA 30-026 ou equivalente, pés e sapatas, conforme padronização BANRISUL.</t>
  </si>
  <si>
    <t>4.16.1</t>
  </si>
  <si>
    <t>4.16.2</t>
  </si>
  <si>
    <t>4.16.3</t>
  </si>
  <si>
    <t>4.16.4</t>
  </si>
  <si>
    <t>4.16.5</t>
  </si>
  <si>
    <t>4.16.6</t>
  </si>
  <si>
    <t>Preparação para pintura:</t>
  </si>
  <si>
    <t>Pintura:</t>
  </si>
  <si>
    <t>6.1.1</t>
  </si>
  <si>
    <t>6.1.2</t>
  </si>
  <si>
    <t>6.2.1</t>
  </si>
  <si>
    <t>6.2.2</t>
  </si>
  <si>
    <t>6.2.3</t>
  </si>
  <si>
    <t>6.2.4</t>
  </si>
  <si>
    <t>6.2.5</t>
  </si>
  <si>
    <t>Limpeza com jato de água pressurizada - paredes externas</t>
  </si>
  <si>
    <t>Raspagem de pintura existente - paredes internas</t>
  </si>
  <si>
    <t xml:space="preserve">   - esmalte (aplicado sobre paredes internas, portas, grades e telas metálicas) - cor branco</t>
  </si>
  <si>
    <t xml:space="preserve">   - esmalte (aplicado sobre parede externa) - cor branco</t>
  </si>
  <si>
    <t xml:space="preserve">   - esmalte com emassamento - (aplicado sobre portas de madeira) - cor branco</t>
  </si>
  <si>
    <t xml:space="preserve">   - acrílica (aplicado sobre paredes externas e estruturas de concreto) - cor cinza</t>
  </si>
  <si>
    <t xml:space="preserve">   - acrílica com emassamento (aplicado sobre parede de gesso) - cor branco</t>
  </si>
  <si>
    <t>Placas de piso tátil de concreto 40x40cm - para reaproveitamento</t>
  </si>
  <si>
    <t>Mapa tátil</t>
  </si>
  <si>
    <t>1.1.21</t>
  </si>
  <si>
    <t>7.7.5</t>
  </si>
  <si>
    <t>PP 13 - Retire sua senha</t>
  </si>
  <si>
    <t>1.1.22</t>
  </si>
  <si>
    <t>Persianas</t>
  </si>
  <si>
    <t>Persiana vertical tipo blackout- cor branca</t>
  </si>
  <si>
    <t>Fornecimento e colocação - Barra em aço inox 40cm para sanitário acessível</t>
  </si>
  <si>
    <t>Fornecimento e colocação - Barra em aço inox 70cm para sanitário acessível</t>
  </si>
  <si>
    <t>8.5</t>
  </si>
  <si>
    <t>8.6</t>
  </si>
  <si>
    <t>8.7</t>
  </si>
  <si>
    <t>Barra de inox curva - pia sanitário acessível</t>
  </si>
  <si>
    <t>1.1.23</t>
  </si>
  <si>
    <t>Película jateada conforme detalhamento, para divisor ambientes e janelas retaguarda dos cash's</t>
  </si>
  <si>
    <t>CLIMATIZAÇÃO</t>
  </si>
  <si>
    <t>Unidade condicionadora tipo mini split, evaporadora modelo dutado (Built in), ciclo reverso, capacidade nominal 36.000 Btu/h. Acionamento por controle remoto sem fio. Fluído refrigerante isento de cloro.</t>
  </si>
  <si>
    <t>Unidade condicionadora tipo mini split, evaporadora modelo Piso Teto, ciclo reverso, capacidade nominal 24.000 Btu/h. Acionamento por controle remoto sem fio. Fluído refrigerante isento de cloro.</t>
  </si>
  <si>
    <t>1.3</t>
  </si>
  <si>
    <t>Condicionador de ar tipo split, evaporadora modelo Hi Wall, quente/frio, condensador com descarga horizontal axial, inverter, 9.000 Btu´s, com controle remoto sem fio. Fluído refrigerante isento de cloro.</t>
  </si>
  <si>
    <t>1.4</t>
  </si>
  <si>
    <t>Grelha contínua com aletas horizontais fixas e aletas posteriores verticais com regulagem individual, 625x425mm. Fornecidas na cor branco.</t>
  </si>
  <si>
    <t>1.5</t>
  </si>
  <si>
    <t>Junta flexível atenuadora de vibrações fabricada em lona de vinil reforçada e chapa galvanizada largura 70mm.</t>
  </si>
  <si>
    <t>1.6</t>
  </si>
  <si>
    <t>Duto em chapa de aço galvanizado, com manta isolante, para insuflamento do equipamento de AC da SAA, bitola n°26, com acessórios.</t>
  </si>
  <si>
    <t>kg</t>
  </si>
  <si>
    <t>1.7</t>
  </si>
  <si>
    <t>Cano de cobre ø 1/4", esp. parede 0,79mm</t>
  </si>
  <si>
    <t>1.8</t>
  </si>
  <si>
    <t>Cano de cobre ø 3/8", esp. parede 0,79mm</t>
  </si>
  <si>
    <t>1.9</t>
  </si>
  <si>
    <t>Cano de cobre ø 3/4", esp. parede 0,79mm</t>
  </si>
  <si>
    <t>1.10</t>
  </si>
  <si>
    <t>Cano de cobre ø 7/8", esp. parede 1,58mm</t>
  </si>
  <si>
    <t>1.11</t>
  </si>
  <si>
    <t>Isolamento Borracha Elastomérica ø1/4"</t>
  </si>
  <si>
    <t>1.12</t>
  </si>
  <si>
    <t>Isolamento Borracha Elastomérica ø3/8"</t>
  </si>
  <si>
    <t>1.13</t>
  </si>
  <si>
    <t>Isolamento Borracha Elastomérica ø3/4"</t>
  </si>
  <si>
    <t>1.14</t>
  </si>
  <si>
    <t>Isolamento Borracha Elastomérica ø7/8"</t>
  </si>
  <si>
    <t>1.15</t>
  </si>
  <si>
    <t>Cola para isolamento das tubulações, lata 900 g</t>
  </si>
  <si>
    <t>1.16</t>
  </si>
  <si>
    <t>Ligação da drenagem dos condicionadores aos pontos de dreno termicamente isoladas</t>
  </si>
  <si>
    <t>1.17</t>
  </si>
  <si>
    <t>Carga de gás refrigerante adicional</t>
  </si>
  <si>
    <t>1.18</t>
  </si>
  <si>
    <t>Interligação elétrica de comando entre unidades evaporadoras e condensadoras</t>
  </si>
  <si>
    <t>1.19</t>
  </si>
  <si>
    <t>Nitrogênio para soldagem da tubulação de cobre</t>
  </si>
  <si>
    <t>1.20</t>
  </si>
  <si>
    <t>Suporte para evaporadoras com perfilados e cabo de aço</t>
  </si>
  <si>
    <t>conj.</t>
  </si>
  <si>
    <t>1.21</t>
  </si>
  <si>
    <t>Suporte metálico confecção artesanal para sustentação das condensadoras</t>
  </si>
  <si>
    <t>par</t>
  </si>
  <si>
    <t>1.22</t>
  </si>
  <si>
    <t>Calço amortecedor de vibração construído em neoprene</t>
  </si>
  <si>
    <t>1.23</t>
  </si>
  <si>
    <t xml:space="preserve">Timer programável COEL RSTS20 </t>
  </si>
  <si>
    <t>1.24</t>
  </si>
  <si>
    <t>Canaleta plástica - acabamento das linhas frigorígenas - cor branca.</t>
  </si>
  <si>
    <t>1.25</t>
  </si>
  <si>
    <t>Acessórios diversos (suportes, pinos roscados,parafusos, fita PVC, cabos, cola) para instalação e montagens.</t>
  </si>
  <si>
    <t>1.26</t>
  </si>
  <si>
    <t>Desinstalar equipamento de ac tipo janela 30.000 Btu/h, limpeza, embalagem e transporte para a Bagergs -  Canoas -RS</t>
  </si>
  <si>
    <t>SUBTOTAL CLIMATIZAÇÃO</t>
  </si>
  <si>
    <t>Fornecimento e Instalação de cortina metálica (porta de enrolar) com interface para automação, conforme especificações do "Memorial para Fornecimento e Instalação de Cortinas Metálicas com Interface para Automação – ver. 9.19".
- dimensões da porta: 3,00 m x 3,00 m (largura x altura)</t>
  </si>
  <si>
    <t>Fornecimento e Instalação da porta detectora de metais, modelo cilíndrica, sistema de detecção bobina central, caixa de passagem com vidros curvos laminados de segurança, espessura de 10mm</t>
  </si>
  <si>
    <t>Desinstalar PGDM existente. Embalar e identificar as peças, transportar para Bagergs - Canoas. Serviço deverá ser executado por empresa especializada com vistas a preservar a integridade do equipamento para posterior reinstalação na rede.</t>
  </si>
  <si>
    <t>CORTINA METÁLICA</t>
  </si>
  <si>
    <t>PGDM</t>
  </si>
  <si>
    <t>SUBTOTAL CORTINA METÁLICA</t>
  </si>
  <si>
    <t>SUBTOTAL PGDM</t>
  </si>
  <si>
    <t>TOTAL SERVIÇOS PRELIMINARES</t>
  </si>
  <si>
    <t>TOTAL PISO</t>
  </si>
  <si>
    <t>TOTAL COBERTURA</t>
  </si>
  <si>
    <t>TOTAL ESQUADRIAS E GRADES</t>
  </si>
  <si>
    <t>TOTAL PAREDES E DIVISÓRIAS</t>
  </si>
  <si>
    <t>TOTAL PINTURA</t>
  </si>
  <si>
    <t>TOTAL PROGRAMAÇÃO VISUAL</t>
  </si>
  <si>
    <r>
      <t xml:space="preserve">3. PRAZO DE EXECUÇÃO/ENTREGA: </t>
    </r>
    <r>
      <rPr>
        <sz val="10"/>
        <rFont val="Calibri"/>
        <family val="2"/>
      </rPr>
      <t>9</t>
    </r>
    <r>
      <rPr>
        <sz val="10"/>
        <rFont val="Calibri"/>
        <family val="2"/>
      </rPr>
      <t>0 dias</t>
    </r>
  </si>
  <si>
    <t>INFRAESTRUTURA PARA ATMs</t>
  </si>
  <si>
    <t>Cabo Multilan UTP 24 AWG, 04 pares, Cat. 5e, isolamento baixa emissão de gases LSZH, na cor azul</t>
  </si>
  <si>
    <t>Cabo unipolar tipo flexível, livre de halogêneo, antichama 750V, seção 2,5 mm²</t>
  </si>
  <si>
    <t>Canaleta de alumínio dupla de 73x25 mm com  tampa e pintura eletrostática branca. Ref. Dutotec ou equivalente</t>
  </si>
  <si>
    <t>Suporte para canaleta de aluminio para 03 blocos com 02 tomadas tipo bloco NBR 20A (PRETA) mais 01 bloco cego na cor branca (Identificar com EExx conforme circuito existente em adesivo em polisester autocolante fundo branco e letras pretas)</t>
  </si>
  <si>
    <t xml:space="preserve">Suporte para canaleta de aluminio para 03 blocos senso 01 bloco com RJ45 e mais dois blocos cegos na cor branca. (Identificar com Eexx em adesivo em poliester autocolante fundo preto e letras brancas) </t>
  </si>
  <si>
    <t>Suporte para canaleta de aluminio para 03 blocos sendo 02 blocos com RJ45 e mais 01 bloco cego, na cor branca. (Identificar com PLxx em adesivo em poliester autocolante fundo branco e letras pretas)</t>
  </si>
  <si>
    <t>Caixa de alumínio 100x100x50mm com altura específica para canaleta 73x25mm</t>
  </si>
  <si>
    <t>Acessório , adaptador p/conecção eletroduto/canaleta de aluminio 2x1"</t>
  </si>
  <si>
    <t>Curva 90º metálica - específica de canaleta de alumínio 73x25mm</t>
  </si>
  <si>
    <t>CORTINA AUTOMATIZADA</t>
  </si>
  <si>
    <t>Eletroduto de ferro 25mm pintado de branco onde ficar aparente - Para interligação da caixa de comando atrás da máscara com porta automatizada da fachada</t>
  </si>
  <si>
    <t>Caixa passagem condulete 25mm com tampa cega pintada de branco onde ficar aparente - Para interligação da caixa de comando atrás da máscara com porta automatizada da fachada</t>
  </si>
  <si>
    <t>Cabo unipolar tipo flexível, livre de halogêneo, antichama 750V, seção 4,0 mm²</t>
  </si>
  <si>
    <t xml:space="preserve"> m</t>
  </si>
  <si>
    <t>Eletroduto de ferro 25mm  para interligação da eletrocalha elétrica, com motor da porta automatizada.</t>
  </si>
  <si>
    <t>Caixa passagem condulete 25mm com tampa cega pintada de branco onde ficar aparente - Para interligação da caixa de comando atrás da máscara com eletrocalha elétrica, motor da porta automatizada e complementação da tubulação de alarme</t>
  </si>
  <si>
    <t>Disjuntor monopolar 4,5kA - 20A curva C- tipo 5SL1 Siemens ou equivalente - Circuito Estabilizado porta automatizada</t>
  </si>
  <si>
    <t>Quadro de comando com dimensões mínimas de 600x 5400x220mm - Cortina</t>
  </si>
  <si>
    <t>2.8</t>
  </si>
  <si>
    <t>Dispositivo DR 2X25A sensibilidade 30mA - Tipo Siemens ou equivalente - Circuito Estabilizado porta automatizada</t>
  </si>
  <si>
    <t>INSTALAÇÕES DE ILUMINAÇÃO DE EMERGÊNCIA</t>
  </si>
  <si>
    <t>Módulo autonomo de emergência com dois farois de 32 Led's cada e bateria 12v-7Ah suporte metalico p/fixação da bateria</t>
  </si>
  <si>
    <t xml:space="preserve">Módulo Autonomo com indicador de saida 110/220V com 80 Led's dupla face autonomia 4horas, bateria 6V-4,5h, gabinete em metal pintura epoxi (indicação de SAIDA ) </t>
  </si>
  <si>
    <t>3.3</t>
  </si>
  <si>
    <t xml:space="preserve">Módulo Autonomo com indicador de saida 110/220V com 80 Led's dupla face autonomia 4horas, bateria 6V-4,5h, gabinete em metal pintura epoxi (indicação de SAIDA EMERGÊNCIA ) </t>
  </si>
  <si>
    <t xml:space="preserve"> INSTALAÇÕES DE ILUMINAÇÃO E ADEQUAÇÃO DO CENTRO DE DISTRIBUIÇÃO</t>
  </si>
  <si>
    <t>Luminâria de embutir 2x18W com refletor parabolico de aluminio anonizado brilhante de alta refletancia e alta pureza 99,85%. Soquete tipo push-in G13 de engate ràpido rotor de degurança em policarbonato e contatos em bronze fosforoso complata. Suportes Lâmpadas tubulares T8, super LED 18W/220V AFT -4000k - vida útil minima de 25.000h (L-70) Fluxo luminoso de 2.100 Lùmens. Certificação CE Garantia 02 anos Marca Intral LSE-100 ou equivalente</t>
  </si>
  <si>
    <t>Luminária de sobrepor quadrada Branca - para lâmpada LED - 1x25W/220V. Para Marquize de entrada</t>
  </si>
  <si>
    <t>Centro de distribuição de uso aparente para 36 elementos com espaço para até 08 (oito) Dispositivo DR e com tampa e com espaço para disjuntor geral TIPO STAB. Atlanta ou rigorosamente equivalente</t>
  </si>
  <si>
    <t>Plug tipo macho e fêmea novo padrão - ligação luminárias</t>
  </si>
  <si>
    <t>Cabo tipo PP 3x1,5mm² afumes - Ligação luminárias</t>
  </si>
  <si>
    <t>Eletrocalha com virola lisa 200x50mm</t>
  </si>
  <si>
    <t>Tampa para eletrocalha 200mm</t>
  </si>
  <si>
    <t>Suporte supensão duplo tirante 3/8 para eletrocalha 200x50mm</t>
  </si>
  <si>
    <t>Divisor perfurado para eletrocalha 200x50mm</t>
  </si>
  <si>
    <t>Assesórios para eletrocalha 200x50mm</t>
  </si>
  <si>
    <t>Derivação lateral para eletroduto</t>
  </si>
  <si>
    <t>Perfilado perfurado 38x38mm</t>
  </si>
  <si>
    <t>Suporte longo para perfilado 38x38mm</t>
  </si>
  <si>
    <t>Emenda interna ("I", "T", "X")</t>
  </si>
  <si>
    <t>Base  4 furos fixação perfilado 38x38mm</t>
  </si>
  <si>
    <t>Desmontagem e descarte de refletores tipo HQ existente</t>
  </si>
  <si>
    <t>Vergalhão rosca total 1/4"</t>
  </si>
  <si>
    <t>Parafusos porcas e arruelas</t>
  </si>
  <si>
    <t>Espelho 4x2 com tomada novo padrão brasileiro</t>
  </si>
  <si>
    <t>4.20</t>
  </si>
  <si>
    <t>Cabo unipolar tipo flexível, livre de halogêneo antichama 750V, seção 2,5mm²</t>
  </si>
  <si>
    <t>4.21</t>
  </si>
  <si>
    <t>Cabo unipolar tipo flexível, livre de halogêneo antichama 750V, seção 4,0mm²</t>
  </si>
  <si>
    <t>4.22</t>
  </si>
  <si>
    <t>Desmontagem de eletroduto de ferro 25mm</t>
  </si>
  <si>
    <t>4.23</t>
  </si>
  <si>
    <t>Reaproveitamento de eletroduto de ferro 25mm</t>
  </si>
  <si>
    <t>4.24</t>
  </si>
  <si>
    <t xml:space="preserve">Disjuntor monopolar 4,5kA - 16A curva b tipo 5SL1 Siemens ou equivalente </t>
  </si>
  <si>
    <t>4.25</t>
  </si>
  <si>
    <t>Disjuntor monopolar 4,5kA - 25A curva C- tipo 5SL1 Siemens ou equivalente.</t>
  </si>
  <si>
    <t>4.26</t>
  </si>
  <si>
    <t>Disjuntor monopolar 4,5kA - 50A Curva C - tipo 5SL1 Siemens ou equivalente</t>
  </si>
  <si>
    <t>4.27</t>
  </si>
  <si>
    <t>Dispositivo DR 2x25A - Tipo Siemens ou equivalente</t>
  </si>
  <si>
    <t>4.28</t>
  </si>
  <si>
    <t>Suporte canaleta de aluminio branco modular com dois modulos cegos e um módulo interruptor simples</t>
  </si>
  <si>
    <t>4.29</t>
  </si>
  <si>
    <t>4.30</t>
  </si>
  <si>
    <t>Suporte canaleta de aluminio branco modular com três módulo interruptor simples</t>
  </si>
  <si>
    <t>4.31</t>
  </si>
  <si>
    <t>Suporte canaleta de aluminio branco modular com dois modulos cegos e um módulo tomada.</t>
  </si>
  <si>
    <t>4.32</t>
  </si>
  <si>
    <t>Condutor unipolar flexível, livre de halogênio, antichama, 750V, seção 10,0mm² - EPR 0,6/1kV.</t>
  </si>
  <si>
    <t>4.33</t>
  </si>
  <si>
    <t>Desistalação e descarte de luminárias 4x32W</t>
  </si>
  <si>
    <t>4.34</t>
  </si>
  <si>
    <t>Supressor de Surto com encapsulamento 40kA (3F+N) - Medição</t>
  </si>
  <si>
    <t>4.35</t>
  </si>
  <si>
    <t>Sensor de presença de teto c/retardo 10min. Bivolts 250VA</t>
  </si>
  <si>
    <t>DIVISOR DE SIGILO</t>
  </si>
  <si>
    <t>Canaleta de alumínio dupla de 73x25 mm com  tampa e pintura eletrostática branca. Ref. Dutotec ou equivalente.</t>
  </si>
  <si>
    <t>Caixa de alumínio 100x100x50mm específica de canaleta de alumínio</t>
  </si>
  <si>
    <t>Curva 90° metálica especifica de canaleta de alumínio 73x25mm</t>
  </si>
  <si>
    <t>Cabo unipolar tipo flexível, livre de halogênio, antichama 750V, seção 2,5 mm²</t>
  </si>
  <si>
    <t>Eletroduto ferro diâmetro 25 mm</t>
  </si>
  <si>
    <t>5.6</t>
  </si>
  <si>
    <t>Caixa de passagem com tampa cega tipo condulete diam 25mm pintado de branco</t>
  </si>
  <si>
    <t>5.7</t>
  </si>
  <si>
    <t xml:space="preserve">Disjuntor monopolar 4,5kA - 16A curva C tipo 5SL1 Siemens ou equivalente </t>
  </si>
  <si>
    <t>5.8</t>
  </si>
  <si>
    <t>5.9</t>
  </si>
  <si>
    <t>Suporte branco com 01 RJ45 fêmea para lógica mais 02 blocos cegos para móvel divisor de sigilo. Ref. Dutotec ou equivalente</t>
  </si>
  <si>
    <t>5.10</t>
  </si>
  <si>
    <t>5.11</t>
  </si>
  <si>
    <t>Patch Cord 2,5m na cor azul (Conexão da CPU da TV Corporativa)</t>
  </si>
  <si>
    <t>INFRAESTRUTURA PARA RACKS DE ATIVOS E OPERADORAS</t>
  </si>
  <si>
    <t>Rack dos Ativos - padrão 19" tipo gabinete fechado, porta acrílico com chave, próprio para cabeamento estruturado de 24 Us, profundidade 570mm  fixado na parede com 01 bandeja, 08 organizadores de cabos, 08(OITO) tampas cegas de 1U para rack 19" e 96 conjuntos de parafusos porca/gaiola. Cor Cinza RAL 7032 - Fornecido pelo banco</t>
  </si>
  <si>
    <t>Rack das Operadoras - padrão 19" tipo gabinete fechado, porta acrílico com chave, próprio para cabeamento estruturado de 16 Us, profundidade 570mm livres internamente, fixado na parede com 04 bandejas de 04 apoios e 64 conjuntos de parafusos porca/gaiola</t>
  </si>
  <si>
    <t>6.3</t>
  </si>
  <si>
    <t>Retirada de Rack 10U e entregua na Bagergs em Canos/RS em plasticobolha e identificado com folha A4</t>
  </si>
  <si>
    <t>6.4</t>
  </si>
  <si>
    <t xml:space="preserve">Patch Panel, Cat5E Plus 24P </t>
  </si>
  <si>
    <t>6.5</t>
  </si>
  <si>
    <t>Voice panel 30P  (Ramais)</t>
  </si>
  <si>
    <t>6.6</t>
  </si>
  <si>
    <t>Régua de tomadas para racks 19", com 08 tomadas de 20A/250 V, com ângulo de 45° conforme NBR 13249 - 02 para Rack dos Ativos e 02 para Rack das Operadoras</t>
  </si>
  <si>
    <t>6.7</t>
  </si>
  <si>
    <t>6.8</t>
  </si>
  <si>
    <t>Cabo CIT-10 pares</t>
  </si>
  <si>
    <t>6.9</t>
  </si>
  <si>
    <t>Cabo UTP cat. 5 (isolamento baixa emissão de gases) LSZH para elaboração de patch cord azul 6,0 mts para interligação entre Rack das Operadoras e Rack Ativos com 2RJ45 macho nas pontas e com anilhas de "01" a "6".</t>
  </si>
  <si>
    <t>6.10</t>
  </si>
  <si>
    <t>Patch cord azul 1,0 m</t>
  </si>
  <si>
    <t>6.11</t>
  </si>
  <si>
    <t>Patch cord verde 1,0 m</t>
  </si>
  <si>
    <t>6.12</t>
  </si>
  <si>
    <t>Bloco de inserção engate rápido com corte M10 LSA Plus com bastidor completo</t>
  </si>
  <si>
    <t>6.13</t>
  </si>
  <si>
    <t>Disjuntor monopolar 4,5kA - 16A -  Curva C tipo 5SL1 Siemens ou equivalente</t>
  </si>
  <si>
    <t>6.14</t>
  </si>
  <si>
    <t>Canaleta de alumínio dupla de 73x25 mm com tampa e pintura eletrostática branca. Ref. Dutotec ou equivalente</t>
  </si>
  <si>
    <t>6.15</t>
  </si>
  <si>
    <t>Suporte para canaleta de aluminio para três blocos com 02 tomadas tipo bloco NBR-20A (preta), mais um bloco cego .</t>
  </si>
  <si>
    <t xml:space="preserve">CABEAMENTO ESTRUTURADO E TROCA DE PORTA EQUIPAMENTOS PARA NOVO PADRÃO </t>
  </si>
  <si>
    <t>Suporte para canaleta de aluminio p/três blocos com duas tomadas tipo bloco NBR 20A (PRETA) mais um bloco cego na cor branca</t>
  </si>
  <si>
    <t>Suporte para canaleta de alumínio p/três blocos com duas tomadas tipo bloco NBR 20A (VERMELHA) mais um blocos cegos na cor branca</t>
  </si>
  <si>
    <t>Suporte para canaleta de aluminio p/tres blocos sendo dois blocos c/RJ.45 e mais um bloco cego, na cor branca.</t>
  </si>
  <si>
    <t>Suporte para canaleta de aluminio p/rês blocos sendo um bloco c/RJ45 e mais dois blocos cego.</t>
  </si>
  <si>
    <t>Patch cord azul 2,5mts.</t>
  </si>
  <si>
    <t>Patch cord verde 2,5 mts.</t>
  </si>
  <si>
    <t>Disjuntor monopolar 4,5 kA - 20A curva C tipo 5SL1 Siemens ou equivalente</t>
  </si>
  <si>
    <t>Disjuntor monopolar 4,5 kA - 40A curva C tipo 5SL1 Siemens ou equivalente</t>
  </si>
  <si>
    <t>7.12</t>
  </si>
  <si>
    <t>7.13</t>
  </si>
  <si>
    <t>7.14</t>
  </si>
  <si>
    <t>Desmontagem do Centro de distribuição de uso aparente 24 elementos</t>
  </si>
  <si>
    <t>7.15</t>
  </si>
  <si>
    <t>Cabo Unipolar tipo flexível, livre de halogênio, antichama 750V, seção 4,0 mm²</t>
  </si>
  <si>
    <t>7.16</t>
  </si>
  <si>
    <t>Dispositivo DR 2X25A sensibilidade 30mA - Tipo Siemens ou equivalente</t>
  </si>
  <si>
    <t>7.17</t>
  </si>
  <si>
    <t>Caixa de piso SQR Rotation Dupla tipo de Nivel com espaço para 04 tomadas 2P+T 10A/250V NBR 1436 (Preta) e 04 tomadas RJ45 completa com janela prensa cabo, tampa lisa de aluminio polido e arremates de piso, parafusos reguladores, Dutotec ou similar.</t>
  </si>
  <si>
    <t>TROCA DO KIT ATM</t>
  </si>
  <si>
    <t>KIT ATM BANRISUL COMPOSTO POR :</t>
  </si>
  <si>
    <t xml:space="preserve"> - Kit de Suportes de fixação para porta de Alumínio</t>
  </si>
  <si>
    <t xml:space="preserve"> - Placa metálica na cor do pórtico para fechamento do buraco da leitora</t>
  </si>
  <si>
    <t xml:space="preserve"> - Eletroímã 150Kgf com Sensor</t>
  </si>
  <si>
    <t xml:space="preserve"> - Fonte de alimentação com carregador flutuante de bateria</t>
  </si>
  <si>
    <t xml:space="preserve"> - 01 Botoeira de acionamento Amarela (NA) (interno) </t>
  </si>
  <si>
    <t xml:space="preserve"> - 01 Botoeira de acionamento Preta (NF) (interno) - Retirar botoeira amarela superior e instalar botoeira preta em série com a chave pacri.</t>
  </si>
  <si>
    <t>Bateria selada 12V 7Ah</t>
  </si>
  <si>
    <t>Cilindro contato elétrico pacri - segredos iguais com segredo 3212 padrão Banrisul</t>
  </si>
  <si>
    <t>Fechadura auxiliar para perfil de alumínio Papaiz com tetra chave a ser instalada na parte de baixo da porta do KIT ATM</t>
  </si>
  <si>
    <t>INSTALAÇÃO DO CD TIMER</t>
  </si>
  <si>
    <t>9.1</t>
  </si>
  <si>
    <t>Contator modelo WEG CWM18 A (iluminação externa e iluminação sala de autoatendimento)</t>
  </si>
  <si>
    <t>INFRAESTRUTURA PARA CFTV E ALARME</t>
  </si>
  <si>
    <t>10.1</t>
  </si>
  <si>
    <t>Rack de parede, tamanho mínimo 19” x 12Us x 600 mm, completo, com fechaduras em todas as aberturas, porta frontal e teto em aço cego e portas laterais com aletas para ventilação.  (Item 6.1 do memorial)</t>
  </si>
  <si>
    <t>10.2</t>
  </si>
  <si>
    <t>Organizadores de cabos para rack de 19", altura de 1U, profundidade 50 mm (Item 6.2 do memorial)</t>
  </si>
  <si>
    <t>10.3</t>
  </si>
  <si>
    <t>Patch Panel cat. 6 com 24 portas, compartível com conector RJ-45, para rack de 19"</t>
  </si>
  <si>
    <t>10.4</t>
  </si>
  <si>
    <t>Régua de tomadas para racks 19", com 08 tomadas de 20A/250 V, com ângulo de 45° conforme NBR 13249 (Item 6.6 do memorial)</t>
  </si>
  <si>
    <t>10.5</t>
  </si>
  <si>
    <t>Cabo UTP cat. 6 LSZH (item 6.3 do memorial)</t>
  </si>
  <si>
    <t>10.6</t>
  </si>
  <si>
    <r>
      <t>Canaleta de alumínio dupla</t>
    </r>
    <r>
      <rPr>
        <sz val="10"/>
        <rFont val="Calibri"/>
        <family val="2"/>
      </rPr>
      <t xml:space="preserve"> de 73x25 mm com  tampa e pintura eletrostática branca. Ref. Dutotec ou equivalente</t>
    </r>
  </si>
  <si>
    <t>10.7</t>
  </si>
  <si>
    <t>Suporte para canaleta de aluminio para 03 blocos com 02 tomadas tipo bloco NBR 20A (PRETA) mais 01 bloco cego na cor branca. Ref. Dutotec ou equivalente.</t>
  </si>
  <si>
    <t>10.8</t>
  </si>
  <si>
    <t>Caixa de passagem c/tampa cega tipo condulete diam. 25mm</t>
  </si>
  <si>
    <t>10.9</t>
  </si>
  <si>
    <t>Espelho em alumínio para condulete de ø 25mm com 01 conector categoria 6 Keystone (Item 6.5 do memorial)</t>
  </si>
  <si>
    <t>10.10</t>
  </si>
  <si>
    <t>Quadro de comando de Sobrepor para pereféricos da Central de Alarme junto da automação 400x300x200mm. Ref. Cemar Standard CS</t>
  </si>
  <si>
    <t>10.11</t>
  </si>
  <si>
    <t>Quadro de comando de sobrepor para Central de Alarme nas dimensões minimas de 600x500x220mm</t>
  </si>
  <si>
    <t>10.12</t>
  </si>
  <si>
    <t>Cabo CCI 50/10 vias</t>
  </si>
  <si>
    <t>10.13</t>
  </si>
  <si>
    <t>Patch Cord 1,0m na cor vermelha cat.6</t>
  </si>
  <si>
    <t>10.14</t>
  </si>
  <si>
    <t>Acessórios adaptador p/ conexão eletroduto/canaleta de aluminio 2x1"</t>
  </si>
  <si>
    <t>10.15</t>
  </si>
  <si>
    <t>Suporte para canaleta de aluminio cego</t>
  </si>
  <si>
    <t>10.16</t>
  </si>
  <si>
    <t>Caixa de passagem com tampa cega tipo condulete diam 25mm .</t>
  </si>
  <si>
    <t>10.17</t>
  </si>
  <si>
    <t>Eletroduto de ferro ø 25mm</t>
  </si>
  <si>
    <t>SERVIÇOS COMPLEMENTARES ELÉTRICA/AUTOMAÇÃO</t>
  </si>
  <si>
    <t>11.1</t>
  </si>
  <si>
    <t>Certificação dos cabos de rede Multilan UTP, Cat. 5e de telefônia, lógica e CFTV</t>
  </si>
  <si>
    <t>11.2</t>
  </si>
  <si>
    <t xml:space="preserve"> As built das instalações Elet./Log./Telef./CFTV.</t>
  </si>
  <si>
    <t xml:space="preserve"> m²</t>
  </si>
  <si>
    <t>11.3</t>
  </si>
  <si>
    <t>Desinstalar e instalar de TV no armário divisor de sigilo</t>
  </si>
  <si>
    <t xml:space="preserve"> x,xx</t>
  </si>
  <si>
    <t>11.4</t>
  </si>
  <si>
    <t>Desistalar e instalar do Monitor de senha no armário divisor de sigilo</t>
  </si>
  <si>
    <r>
      <t xml:space="preserve">1. OBJETO: </t>
    </r>
    <r>
      <rPr>
        <b/>
        <sz val="10"/>
        <rFont val="Calibri"/>
        <family val="2"/>
      </rPr>
      <t>OBRAS CIVIS, INSTALAÇÕES ELÉTRICAS, LÓGICA E MECÂNICA PARA REFORMA DA AG. JÓIA</t>
    </r>
  </si>
  <si>
    <t>OBRAS CIVIS, INSTALAÇÕES ELÉTRICAS, LÓGICA E MECÂNICA PARA REFORMA DA AG. JÓIA</t>
  </si>
  <si>
    <t>TOTAL DIVERSOS</t>
  </si>
</sst>
</file>

<file path=xl/styles.xml><?xml version="1.0" encoding="utf-8"?>
<styleSheet xmlns="http://schemas.openxmlformats.org/spreadsheetml/2006/main">
  <numFmts count="64">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quot;R$&quot;#,##0_);\(&quot;R$&quot;#,##0\)"/>
    <numFmt numFmtId="179" formatCode="&quot;R$&quot;#,##0_);[Red]\(&quot;R$&quot;#,##0\)"/>
    <numFmt numFmtId="180" formatCode="&quot;R$&quot;#,##0.00_);\(&quot;R$&quot;#,##0.00\)"/>
    <numFmt numFmtId="181" formatCode="&quot;R$&quot;#,##0.00_);[Red]\(&quot;R$&quot;#,##0.00\)"/>
    <numFmt numFmtId="182" formatCode="_(&quot;R$&quot;* #,##0_);_(&quot;R$&quot;* \(#,##0\);_(&quot;R$&quot;* &quot;-&quot;_);_(@_)"/>
    <numFmt numFmtId="183" formatCode="_(&quot;R$&quot;* #,##0.00_);_(&quot;R$&quot;* \(#,##0.00\);_(&quot;R$&quot;*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quot;Cr$&quot;#,##0_);\(&quot;Cr$&quot;#,##0\)"/>
    <numFmt numFmtId="191" formatCode="&quot;Cr$&quot;#,##0_);[Red]\(&quot;Cr$&quot;#,##0\)"/>
    <numFmt numFmtId="192" formatCode="&quot;Cr$&quot;#,##0.00_);\(&quot;Cr$&quot;#,##0.00\)"/>
    <numFmt numFmtId="193" formatCode="&quot;Cr$&quot;#,##0.00_);[Red]\(&quot;Cr$&quot;#,##0.00\)"/>
    <numFmt numFmtId="194" formatCode="_(&quot;Cr$&quot;* #,##0_);_(&quot;Cr$&quot;* \(#,##0\);_(&quot;Cr$&quot;* &quot;-&quot;_);_(@_)"/>
    <numFmt numFmtId="195" formatCode="_(&quot;Cr$&quot;* #,##0.00_);_(&quot;Cr$&quot;* \(#,##0.00\);_(&quot;Cr$&quot;* &quot;-&quot;??_);_(@_)"/>
    <numFmt numFmtId="196" formatCode="00"/>
    <numFmt numFmtId="197" formatCode="#,##0.00;[Red]#,##0.00"/>
    <numFmt numFmtId="198" formatCode="[$-409]dddd\,\ mmmm\ dd\,\ yyyy"/>
    <numFmt numFmtId="199" formatCode="[$-409]h:mm:ss\ AM/PM"/>
    <numFmt numFmtId="200" formatCode="0.00;[Red]0.00"/>
    <numFmt numFmtId="201" formatCode="[$-416]dddd\,\ d&quot; de &quot;mmmm&quot; de &quot;yyyy"/>
    <numFmt numFmtId="202" formatCode="0.000"/>
    <numFmt numFmtId="203" formatCode="0.0000"/>
    <numFmt numFmtId="204" formatCode="0.0"/>
    <numFmt numFmtId="205" formatCode="#,##0.0"/>
    <numFmt numFmtId="206" formatCode="0.00_);[Red]\(0.00\)"/>
    <numFmt numFmtId="207" formatCode="#,##0.000"/>
    <numFmt numFmtId="208" formatCode="&quot;R$&quot;\ #,##0.00"/>
    <numFmt numFmtId="209" formatCode="&quot;Sim&quot;;&quot;Sim&quot;;&quot;Não&quot;"/>
    <numFmt numFmtId="210" formatCode="&quot;Verdadeiro&quot;;&quot;Verdadeiro&quot;;&quot;Falso&quot;"/>
    <numFmt numFmtId="211" formatCode="&quot;Ativado&quot;;&quot;Ativado&quot;;&quot;Desativado&quot;"/>
    <numFmt numFmtId="212" formatCode="[$€-2]\ #,##0.00_);[Red]\([$€-2]\ #,##0.00\)"/>
    <numFmt numFmtId="213" formatCode="#,##0.0000"/>
    <numFmt numFmtId="214" formatCode="#,##0.00000"/>
    <numFmt numFmtId="215" formatCode="#,##0.000000"/>
    <numFmt numFmtId="216" formatCode="#,##0.0000000"/>
    <numFmt numFmtId="217" formatCode="00000"/>
    <numFmt numFmtId="218" formatCode="&quot;R$&quot;#,##0.0000_);[Red]\(&quot;R$&quot;#,##0.0000\)"/>
    <numFmt numFmtId="219" formatCode="#,##0.00_ ;[Red]\-#,##0.00\ "/>
  </numFmts>
  <fonts count="52">
    <font>
      <sz val="10"/>
      <name val="MS Sans Serif"/>
      <family val="0"/>
    </font>
    <font>
      <b/>
      <sz val="10"/>
      <name val="MS Sans Serif"/>
      <family val="0"/>
    </font>
    <font>
      <i/>
      <sz val="10"/>
      <name val="MS Sans Serif"/>
      <family val="2"/>
    </font>
    <font>
      <b/>
      <i/>
      <sz val="10"/>
      <name val="MS Sans Serif"/>
      <family val="0"/>
    </font>
    <font>
      <sz val="10"/>
      <name val="Arial"/>
      <family val="2"/>
    </font>
    <font>
      <sz val="10"/>
      <name val="Calibri"/>
      <family val="2"/>
    </font>
    <font>
      <b/>
      <sz val="10"/>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MS Sans Serif"/>
      <family val="0"/>
    </font>
    <font>
      <u val="single"/>
      <sz val="10"/>
      <color indexed="20"/>
      <name val="MS Sans Serif"/>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name val="Calibri"/>
      <family val="2"/>
    </font>
    <font>
      <b/>
      <sz val="10"/>
      <color indexed="8"/>
      <name val="Calibri"/>
      <family val="2"/>
    </font>
    <font>
      <sz val="10"/>
      <color indexed="8"/>
      <name val="Calibri"/>
      <family val="2"/>
    </font>
    <font>
      <b/>
      <sz val="8"/>
      <name val="Calibri"/>
      <family val="2"/>
    </font>
    <font>
      <b/>
      <sz val="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MS Sans Serif"/>
      <family val="0"/>
    </font>
    <font>
      <u val="single"/>
      <sz val="10"/>
      <color theme="11"/>
      <name val="MS Sans Serif"/>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theme="1"/>
      <name val="Calibri"/>
      <family val="2"/>
    </font>
    <font>
      <sz val="10"/>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color indexed="63"/>
      </bottom>
    </border>
    <border>
      <left style="hair"/>
      <right style="medium"/>
      <top style="thin"/>
      <bottom style="thin"/>
    </border>
    <border>
      <left style="medium"/>
      <right>
        <color indexed="63"/>
      </right>
      <top>
        <color indexed="63"/>
      </top>
      <bottom style="thin"/>
    </border>
    <border>
      <left>
        <color indexed="63"/>
      </left>
      <right>
        <color indexed="63"/>
      </right>
      <top>
        <color indexed="63"/>
      </top>
      <bottom style="thin"/>
    </border>
    <border>
      <left style="medium"/>
      <right style="hair"/>
      <top style="thin"/>
      <bottom style="hair"/>
    </border>
    <border>
      <left style="hair"/>
      <right style="hair"/>
      <top style="thin"/>
      <bottom style="hair"/>
    </border>
    <border>
      <left style="medium"/>
      <right style="hair"/>
      <top style="hair"/>
      <bottom style="hair"/>
    </border>
    <border>
      <left style="hair"/>
      <right style="hair"/>
      <top style="hair"/>
      <bottom style="hair"/>
    </border>
    <border>
      <left style="hair"/>
      <right style="thin"/>
      <top style="hair"/>
      <bottom style="hair"/>
    </border>
    <border>
      <left style="hair"/>
      <right style="medium"/>
      <top style="hair"/>
      <bottom style="hair"/>
    </border>
    <border>
      <left>
        <color indexed="63"/>
      </left>
      <right style="hair"/>
      <top style="hair"/>
      <bottom style="hair"/>
    </border>
    <border>
      <left style="medium"/>
      <right style="hair"/>
      <top style="hair"/>
      <bottom style="thin"/>
    </border>
    <border>
      <left style="hair"/>
      <right style="hair"/>
      <top style="hair"/>
      <bottom style="thin"/>
    </border>
    <border>
      <left style="hair"/>
      <right style="thin"/>
      <top style="hair"/>
      <bottom style="thin"/>
    </border>
    <border>
      <left style="hair"/>
      <right style="medium"/>
      <top style="hair"/>
      <bottom style="thin"/>
    </border>
    <border>
      <left style="medium"/>
      <right style="hair"/>
      <top style="hair"/>
      <bottom>
        <color indexed="63"/>
      </bottom>
    </border>
    <border>
      <left style="hair"/>
      <right style="hair"/>
      <top style="hair"/>
      <bottom>
        <color indexed="63"/>
      </bottom>
    </border>
    <border>
      <left style="medium"/>
      <right style="hair"/>
      <top style="thin"/>
      <bottom style="medium"/>
    </border>
    <border>
      <left style="hair"/>
      <right style="hair"/>
      <top style="thin"/>
      <bottom style="medium"/>
    </border>
    <border>
      <left style="hair"/>
      <right>
        <color indexed="63"/>
      </right>
      <top style="thin"/>
      <bottom style="medium"/>
    </border>
    <border>
      <left style="thin"/>
      <right style="hair"/>
      <top style="thin"/>
      <bottom style="medium"/>
    </border>
    <border>
      <left style="hair"/>
      <right style="medium"/>
      <top style="thin"/>
      <bottom style="medium"/>
    </border>
    <border>
      <left style="hair"/>
      <right>
        <color indexed="63"/>
      </right>
      <top style="hair"/>
      <bottom style="hair"/>
    </border>
    <border>
      <left style="hair"/>
      <right>
        <color indexed="63"/>
      </right>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color indexed="63"/>
      </top>
      <bottom style="hair"/>
    </border>
    <border>
      <left style="medium"/>
      <right style="hair"/>
      <top>
        <color indexed="63"/>
      </top>
      <bottom>
        <color indexed="63"/>
      </bottom>
    </border>
    <border>
      <left style="hair"/>
      <right style="hair"/>
      <top style="thin"/>
      <bottom style="thin"/>
    </border>
    <border>
      <left>
        <color indexed="63"/>
      </left>
      <right style="hair"/>
      <top style="thin"/>
      <bottom style="thin"/>
    </border>
    <border>
      <left style="hair"/>
      <right style="thin"/>
      <top style="thin"/>
      <bottom style="thin"/>
    </border>
    <border>
      <left>
        <color indexed="63"/>
      </left>
      <right style="hair"/>
      <top>
        <color indexed="63"/>
      </top>
      <bottom style="hair"/>
    </border>
    <border>
      <left>
        <color indexed="63"/>
      </left>
      <right style="hair"/>
      <top>
        <color indexed="63"/>
      </top>
      <bottom>
        <color indexed="63"/>
      </bottom>
    </border>
    <border>
      <left style="medium"/>
      <right style="hair"/>
      <top style="thin"/>
      <bottom>
        <color indexed="63"/>
      </bottom>
    </border>
    <border>
      <left style="hair"/>
      <right style="hair"/>
      <top style="thin"/>
      <bottom>
        <color indexed="63"/>
      </bottom>
    </border>
    <border>
      <left style="hair"/>
      <right style="thin"/>
      <top>
        <color indexed="63"/>
      </top>
      <bottom style="hair"/>
    </border>
    <border>
      <left style="hair"/>
      <right style="medium"/>
      <top>
        <color indexed="63"/>
      </top>
      <bottom style="hair"/>
    </border>
    <border>
      <left style="medium"/>
      <right>
        <color indexed="63"/>
      </right>
      <top style="thin"/>
      <bottom style="thin"/>
    </border>
    <border>
      <left style="medium"/>
      <right>
        <color indexed="63"/>
      </right>
      <top style="hair"/>
      <bottom>
        <color indexed="63"/>
      </bottom>
    </border>
    <border>
      <left style="hair"/>
      <right style="thin"/>
      <top style="hair"/>
      <bottom>
        <color indexed="63"/>
      </bottom>
    </border>
    <border>
      <left style="hair"/>
      <right style="thin"/>
      <top>
        <color indexed="63"/>
      </top>
      <bottom>
        <color indexed="63"/>
      </bottom>
    </border>
    <border>
      <left style="hair"/>
      <right style="medium"/>
      <top style="hair"/>
      <bottom>
        <color indexed="63"/>
      </bottom>
    </border>
    <border>
      <left style="hair"/>
      <right style="medium"/>
      <top>
        <color indexed="63"/>
      </top>
      <bottom>
        <color indexed="63"/>
      </bottom>
    </border>
    <border>
      <left style="thin"/>
      <right style="thin"/>
      <top>
        <color indexed="63"/>
      </top>
      <bottom style="thin"/>
    </border>
    <border>
      <left style="thin"/>
      <right style="hair"/>
      <top style="hair"/>
      <bottom style="hair"/>
    </border>
    <border>
      <left style="thin"/>
      <right style="hair"/>
      <top>
        <color indexed="63"/>
      </top>
      <bottom style="hair"/>
    </border>
    <border>
      <left style="thin"/>
      <right style="hair"/>
      <top style="hair"/>
      <bottom>
        <color indexed="63"/>
      </bottom>
    </border>
    <border>
      <left>
        <color indexed="63"/>
      </left>
      <right style="hair"/>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style="thin"/>
      <right style="hair"/>
      <top style="thin"/>
      <bottom style="thin"/>
    </border>
    <border>
      <left style="thin"/>
      <right style="hair"/>
      <top style="thin"/>
      <bottom>
        <color indexed="63"/>
      </bottom>
    </border>
    <border>
      <left style="thin"/>
      <right style="hair"/>
      <top>
        <color indexed="63"/>
      </top>
      <bottom style="thin"/>
    </border>
    <border>
      <left style="hair"/>
      <right style="hair"/>
      <top>
        <color indexed="63"/>
      </top>
      <bottom style="thin"/>
    </border>
    <border>
      <left style="hair"/>
      <right style="medium"/>
      <top style="thin"/>
      <bottom>
        <color indexed="63"/>
      </bottom>
    </border>
    <border>
      <left style="hair"/>
      <right style="medium"/>
      <top>
        <color indexed="63"/>
      </top>
      <bottom style="thin"/>
    </border>
    <border>
      <left>
        <color indexed="63"/>
      </left>
      <right style="thin"/>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hair"/>
      <right>
        <color indexed="63"/>
      </right>
      <top style="thin"/>
      <bottom style="thin"/>
    </border>
    <border>
      <left style="hair"/>
      <right>
        <color indexed="63"/>
      </right>
      <top>
        <color indexed="63"/>
      </top>
      <bottom>
        <color indexed="63"/>
      </bottom>
    </border>
    <border>
      <left style="thin"/>
      <right style="hair"/>
      <top>
        <color indexed="63"/>
      </top>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169" fontId="31" fillId="0" borderId="0" applyFont="0" applyFill="0" applyBorder="0" applyAlignment="0" applyProtection="0"/>
    <xf numFmtId="169" fontId="0" fillId="0" borderId="0" applyFont="0" applyFill="0" applyBorder="0" applyAlignment="0" applyProtection="0"/>
    <xf numFmtId="0" fontId="41" fillId="31" borderId="0" applyNumberFormat="0" applyBorder="0" applyAlignment="0" applyProtection="0"/>
    <xf numFmtId="0" fontId="0" fillId="0" borderId="0">
      <alignment vertical="center"/>
      <protection/>
    </xf>
    <xf numFmtId="0" fontId="4" fillId="0" borderId="0">
      <alignment/>
      <protection/>
    </xf>
    <xf numFmtId="0" fontId="31"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3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0" fontId="0" fillId="0" borderId="0" applyFont="0" applyFill="0" applyBorder="0" applyAlignment="0" applyProtection="0"/>
    <xf numFmtId="40" fontId="0" fillId="0" borderId="0" applyFill="0" applyBorder="0" applyAlignment="0" applyProtection="0"/>
    <xf numFmtId="43" fontId="31" fillId="0" borderId="0" applyFont="0" applyFill="0" applyBorder="0" applyAlignment="0" applyProtection="0"/>
    <xf numFmtId="43" fontId="31" fillId="0" borderId="0" applyFont="0" applyFill="0" applyBorder="0" applyAlignment="0" applyProtection="0"/>
  </cellStyleXfs>
  <cellXfs count="336">
    <xf numFmtId="0" fontId="0" fillId="0" borderId="0" xfId="0" applyAlignment="1">
      <alignment/>
    </xf>
    <xf numFmtId="0" fontId="6" fillId="33" borderId="10" xfId="0" applyNumberFormat="1" applyFont="1" applyFill="1" applyBorder="1" applyAlignment="1" applyProtection="1">
      <alignment horizontal="left" vertical="center" wrapText="1"/>
      <protection hidden="1"/>
    </xf>
    <xf numFmtId="1" fontId="6" fillId="33" borderId="10" xfId="0" applyNumberFormat="1" applyFont="1" applyFill="1" applyBorder="1" applyAlignment="1" applyProtection="1">
      <alignment horizontal="left" vertical="center" wrapText="1"/>
      <protection hidden="1"/>
    </xf>
    <xf numFmtId="4" fontId="5" fillId="33" borderId="11" xfId="0" applyNumberFormat="1" applyFont="1" applyFill="1" applyBorder="1" applyAlignment="1" applyProtection="1">
      <alignment horizontal="center" vertical="center" wrapText="1"/>
      <protection hidden="1"/>
    </xf>
    <xf numFmtId="0" fontId="6" fillId="33" borderId="12" xfId="0" applyFont="1" applyFill="1" applyBorder="1" applyAlignment="1" applyProtection="1">
      <alignment vertical="center" wrapText="1"/>
      <protection hidden="1"/>
    </xf>
    <xf numFmtId="0" fontId="6" fillId="33" borderId="13" xfId="0" applyFont="1" applyFill="1" applyBorder="1" applyAlignment="1" applyProtection="1">
      <alignment vertical="center" wrapText="1"/>
      <protection hidden="1"/>
    </xf>
    <xf numFmtId="0" fontId="6" fillId="33" borderId="14" xfId="0" applyFont="1" applyFill="1" applyBorder="1" applyAlignment="1" applyProtection="1">
      <alignment vertical="center" wrapText="1"/>
      <protection hidden="1"/>
    </xf>
    <xf numFmtId="0" fontId="5" fillId="0" borderId="0" xfId="0" applyFont="1" applyAlignment="1" applyProtection="1">
      <alignment vertical="center" wrapText="1"/>
      <protection hidden="1"/>
    </xf>
    <xf numFmtId="0" fontId="5" fillId="0" borderId="0" xfId="0" applyFont="1" applyBorder="1" applyAlignment="1" applyProtection="1">
      <alignment wrapText="1"/>
      <protection hidden="1"/>
    </xf>
    <xf numFmtId="0" fontId="5" fillId="0" borderId="15" xfId="0" applyFont="1" applyBorder="1" applyAlignment="1" applyProtection="1">
      <alignment wrapText="1"/>
      <protection hidden="1"/>
    </xf>
    <xf numFmtId="0" fontId="5" fillId="0" borderId="0" xfId="0" applyFont="1" applyAlignment="1" applyProtection="1">
      <alignment wrapText="1"/>
      <protection hidden="1"/>
    </xf>
    <xf numFmtId="9" fontId="6" fillId="0" borderId="16" xfId="0" applyNumberFormat="1" applyFont="1" applyBorder="1" applyAlignment="1" applyProtection="1">
      <alignment horizontal="center" vertical="center" wrapText="1"/>
      <protection hidden="1"/>
    </xf>
    <xf numFmtId="4" fontId="5" fillId="0" borderId="0" xfId="0" applyNumberFormat="1" applyFont="1" applyFill="1" applyBorder="1" applyAlignment="1" applyProtection="1">
      <alignment horizontal="right" wrapText="1"/>
      <protection hidden="1"/>
    </xf>
    <xf numFmtId="0" fontId="6" fillId="0" borderId="15" xfId="0" applyFont="1" applyBorder="1" applyAlignment="1" applyProtection="1">
      <alignment horizontal="center" vertical="center" wrapText="1"/>
      <protection hidden="1"/>
    </xf>
    <xf numFmtId="0" fontId="6" fillId="0" borderId="17" xfId="0" applyFont="1" applyFill="1" applyBorder="1" applyAlignment="1" applyProtection="1">
      <alignment horizontal="left" vertical="center" wrapText="1"/>
      <protection hidden="1"/>
    </xf>
    <xf numFmtId="0" fontId="6" fillId="0" borderId="18" xfId="0" applyFont="1" applyFill="1" applyBorder="1" applyAlignment="1" applyProtection="1">
      <alignment horizontal="left" vertical="center" wrapText="1"/>
      <protection hidden="1"/>
    </xf>
    <xf numFmtId="0" fontId="26" fillId="0" borderId="0" xfId="0" applyFont="1" applyFill="1" applyBorder="1" applyAlignment="1" applyProtection="1">
      <alignment vertical="center" wrapText="1"/>
      <protection hidden="1"/>
    </xf>
    <xf numFmtId="0" fontId="5" fillId="0" borderId="0" xfId="0" applyFont="1" applyFill="1" applyBorder="1" applyAlignment="1" applyProtection="1">
      <alignment wrapText="1"/>
      <protection hidden="1"/>
    </xf>
    <xf numFmtId="0" fontId="6" fillId="34" borderId="12" xfId="0" applyFont="1" applyFill="1" applyBorder="1" applyAlignment="1" applyProtection="1">
      <alignment vertical="center" wrapText="1"/>
      <protection hidden="1"/>
    </xf>
    <xf numFmtId="0" fontId="26" fillId="0" borderId="0" xfId="0" applyFont="1" applyFill="1" applyBorder="1" applyAlignment="1" applyProtection="1">
      <alignment horizontal="left" vertical="center" wrapText="1"/>
      <protection hidden="1"/>
    </xf>
    <xf numFmtId="0" fontId="6" fillId="34" borderId="13" xfId="0" applyFont="1" applyFill="1" applyBorder="1" applyAlignment="1" applyProtection="1">
      <alignment horizontal="left" vertical="center" wrapText="1"/>
      <protection hidden="1"/>
    </xf>
    <xf numFmtId="196" fontId="6" fillId="35" borderId="11" xfId="0" applyNumberFormat="1" applyFont="1" applyFill="1" applyBorder="1" applyAlignment="1" applyProtection="1">
      <alignment horizontal="center" vertical="center" wrapText="1"/>
      <protection hidden="1"/>
    </xf>
    <xf numFmtId="1" fontId="6" fillId="35" borderId="10" xfId="0" applyNumberFormat="1" applyFont="1" applyFill="1" applyBorder="1" applyAlignment="1" applyProtection="1">
      <alignment horizontal="center" vertical="center" wrapText="1"/>
      <protection hidden="1"/>
    </xf>
    <xf numFmtId="196" fontId="6" fillId="36" borderId="19" xfId="0" applyNumberFormat="1" applyFont="1" applyFill="1" applyBorder="1" applyAlignment="1" applyProtection="1">
      <alignment horizontal="center" vertical="center" wrapText="1"/>
      <protection hidden="1"/>
    </xf>
    <xf numFmtId="1" fontId="6" fillId="36" borderId="20" xfId="0" applyNumberFormat="1" applyFont="1" applyFill="1" applyBorder="1" applyAlignment="1" applyProtection="1">
      <alignment horizontal="center" vertical="center" wrapText="1"/>
      <protection hidden="1"/>
    </xf>
    <xf numFmtId="0" fontId="5" fillId="0" borderId="21" xfId="0" applyFont="1" applyBorder="1" applyAlignment="1" applyProtection="1">
      <alignment horizontal="center" vertical="center" wrapText="1"/>
      <protection hidden="1"/>
    </xf>
    <xf numFmtId="0" fontId="5" fillId="0" borderId="22" xfId="0" applyNumberFormat="1" applyFont="1" applyBorder="1" applyAlignment="1" applyProtection="1">
      <alignment horizontal="center" vertical="center"/>
      <protection hidden="1"/>
    </xf>
    <xf numFmtId="0" fontId="5" fillId="0" borderId="22" xfId="0" applyFont="1" applyBorder="1" applyAlignment="1" applyProtection="1">
      <alignment horizontal="left" vertical="center" wrapText="1"/>
      <protection hidden="1"/>
    </xf>
    <xf numFmtId="2" fontId="5" fillId="0" borderId="22" xfId="0" applyNumberFormat="1" applyFont="1" applyBorder="1" applyAlignment="1" applyProtection="1">
      <alignment horizontal="center" vertical="center"/>
      <protection hidden="1"/>
    </xf>
    <xf numFmtId="0" fontId="5" fillId="0" borderId="22" xfId="0" applyFont="1" applyFill="1" applyBorder="1" applyAlignment="1" applyProtection="1">
      <alignment horizontal="center" vertical="center"/>
      <protection hidden="1"/>
    </xf>
    <xf numFmtId="2" fontId="5" fillId="0" borderId="22" xfId="0" applyNumberFormat="1" applyFont="1" applyFill="1" applyBorder="1" applyAlignment="1" applyProtection="1">
      <alignment horizontal="right" vertical="center"/>
      <protection hidden="1"/>
    </xf>
    <xf numFmtId="40" fontId="5" fillId="0" borderId="23" xfId="0" applyNumberFormat="1" applyFont="1" applyBorder="1" applyAlignment="1" applyProtection="1">
      <alignment horizontal="right" vertical="center"/>
      <protection hidden="1"/>
    </xf>
    <xf numFmtId="4" fontId="5" fillId="0" borderId="22" xfId="0" applyNumberFormat="1" applyFont="1" applyFill="1" applyBorder="1" applyAlignment="1" applyProtection="1">
      <alignment horizontal="right" vertical="center" wrapText="1"/>
      <protection hidden="1"/>
    </xf>
    <xf numFmtId="40" fontId="5" fillId="0" borderId="24" xfId="0" applyNumberFormat="1" applyFont="1" applyBorder="1" applyAlignment="1" applyProtection="1">
      <alignment horizontal="right" vertical="center"/>
      <protection hidden="1"/>
    </xf>
    <xf numFmtId="0" fontId="5" fillId="0" borderId="0" xfId="0" applyFont="1" applyAlignment="1" applyProtection="1">
      <alignment/>
      <protection hidden="1"/>
    </xf>
    <xf numFmtId="4" fontId="5" fillId="0" borderId="0" xfId="0" applyNumberFormat="1" applyFont="1" applyAlignment="1" applyProtection="1">
      <alignment vertical="center" wrapText="1"/>
      <protection hidden="1"/>
    </xf>
    <xf numFmtId="196" fontId="5" fillId="0" borderId="21" xfId="0" applyNumberFormat="1" applyFont="1" applyBorder="1" applyAlignment="1" applyProtection="1">
      <alignment horizontal="center" vertical="center"/>
      <protection hidden="1"/>
    </xf>
    <xf numFmtId="4" fontId="5" fillId="0" borderId="0" xfId="0" applyNumberFormat="1" applyFont="1" applyAlignment="1" applyProtection="1">
      <alignment/>
      <protection hidden="1"/>
    </xf>
    <xf numFmtId="4" fontId="5" fillId="0" borderId="25" xfId="0" applyNumberFormat="1" applyFont="1" applyFill="1" applyBorder="1" applyAlignment="1" applyProtection="1">
      <alignment horizontal="right" vertical="center" wrapText="1"/>
      <protection hidden="1"/>
    </xf>
    <xf numFmtId="0" fontId="5" fillId="0" borderId="0" xfId="0" applyFont="1" applyAlignment="1" applyProtection="1">
      <alignment vertical="center"/>
      <protection hidden="1"/>
    </xf>
    <xf numFmtId="1" fontId="5" fillId="0" borderId="22" xfId="0" applyNumberFormat="1" applyFont="1" applyBorder="1" applyAlignment="1" applyProtection="1">
      <alignment horizontal="center" vertical="center"/>
      <protection hidden="1"/>
    </xf>
    <xf numFmtId="196" fontId="5" fillId="0" borderId="21" xfId="0" applyNumberFormat="1" applyFont="1" applyBorder="1" applyAlignment="1" applyProtection="1">
      <alignment horizontal="left" vertical="center" wrapText="1"/>
      <protection hidden="1"/>
    </xf>
    <xf numFmtId="0" fontId="5" fillId="0" borderId="0" xfId="0" applyFont="1" applyBorder="1" applyAlignment="1" applyProtection="1">
      <alignment vertical="center" wrapText="1"/>
      <protection hidden="1"/>
    </xf>
    <xf numFmtId="40" fontId="5" fillId="0" borderId="0" xfId="0" applyNumberFormat="1" applyFont="1" applyBorder="1" applyAlignment="1" applyProtection="1">
      <alignment horizontal="right" vertical="center"/>
      <protection hidden="1"/>
    </xf>
    <xf numFmtId="40" fontId="5" fillId="0" borderId="0" xfId="0" applyNumberFormat="1" applyFont="1" applyBorder="1" applyAlignment="1" applyProtection="1">
      <alignment vertical="center" wrapText="1"/>
      <protection hidden="1"/>
    </xf>
    <xf numFmtId="219" fontId="5" fillId="0" borderId="0" xfId="0" applyNumberFormat="1" applyFont="1" applyBorder="1" applyAlignment="1" applyProtection="1">
      <alignment vertical="center" wrapText="1"/>
      <protection hidden="1"/>
    </xf>
    <xf numFmtId="0" fontId="5" fillId="0" borderId="21" xfId="0" applyFont="1" applyFill="1" applyBorder="1" applyAlignment="1" applyProtection="1">
      <alignment horizontal="center" vertical="center" wrapText="1"/>
      <protection hidden="1"/>
    </xf>
    <xf numFmtId="0" fontId="6" fillId="36" borderId="26" xfId="0" applyFont="1" applyFill="1" applyBorder="1" applyAlignment="1" applyProtection="1">
      <alignment horizontal="center" vertical="center" wrapText="1"/>
      <protection hidden="1"/>
    </xf>
    <xf numFmtId="1" fontId="5" fillId="36" borderId="27" xfId="0" applyNumberFormat="1" applyFont="1" applyFill="1" applyBorder="1" applyAlignment="1" applyProtection="1">
      <alignment horizontal="center" vertical="center" wrapText="1"/>
      <protection hidden="1"/>
    </xf>
    <xf numFmtId="4" fontId="6" fillId="36" borderId="27" xfId="0" applyNumberFormat="1" applyFont="1" applyFill="1" applyBorder="1" applyAlignment="1" applyProtection="1">
      <alignment vertical="center" wrapText="1"/>
      <protection hidden="1"/>
    </xf>
    <xf numFmtId="2" fontId="5" fillId="36" borderId="27" xfId="0" applyNumberFormat="1" applyFont="1" applyFill="1" applyBorder="1" applyAlignment="1" applyProtection="1">
      <alignment horizontal="center" vertical="center" wrapText="1"/>
      <protection hidden="1"/>
    </xf>
    <xf numFmtId="4" fontId="5" fillId="36" borderId="27" xfId="0" applyNumberFormat="1" applyFont="1" applyFill="1" applyBorder="1" applyAlignment="1" applyProtection="1">
      <alignment horizontal="center" vertical="center" wrapText="1"/>
      <protection hidden="1"/>
    </xf>
    <xf numFmtId="4" fontId="6" fillId="36" borderId="27" xfId="0" applyNumberFormat="1" applyFont="1" applyFill="1" applyBorder="1" applyAlignment="1" applyProtection="1">
      <alignment horizontal="right" vertical="center" wrapText="1"/>
      <protection hidden="1"/>
    </xf>
    <xf numFmtId="4" fontId="6" fillId="36" borderId="28" xfId="68" applyNumberFormat="1" applyFont="1" applyFill="1" applyBorder="1" applyAlignment="1" applyProtection="1">
      <alignment horizontal="right" vertical="center" wrapText="1"/>
      <protection hidden="1"/>
    </xf>
    <xf numFmtId="4" fontId="6" fillId="36" borderId="29" xfId="68" applyNumberFormat="1" applyFont="1" applyFill="1" applyBorder="1" applyAlignment="1" applyProtection="1">
      <alignment horizontal="right" vertical="center" wrapText="1"/>
      <protection hidden="1"/>
    </xf>
    <xf numFmtId="0" fontId="5" fillId="0" borderId="30" xfId="0" applyFont="1" applyBorder="1" applyAlignment="1" applyProtection="1">
      <alignment horizontal="center" vertical="center" wrapText="1"/>
      <protection hidden="1"/>
    </xf>
    <xf numFmtId="0" fontId="5" fillId="35" borderId="30" xfId="0" applyFont="1" applyFill="1" applyBorder="1" applyAlignment="1" applyProtection="1">
      <alignment horizontal="center" vertical="center" wrapText="1"/>
      <protection hidden="1"/>
    </xf>
    <xf numFmtId="40" fontId="5" fillId="35" borderId="23" xfId="0" applyNumberFormat="1" applyFont="1" applyFill="1" applyBorder="1" applyAlignment="1" applyProtection="1">
      <alignment horizontal="right" vertical="center"/>
      <protection hidden="1"/>
    </xf>
    <xf numFmtId="40" fontId="5" fillId="35" borderId="24" xfId="0" applyNumberFormat="1" applyFont="1" applyFill="1" applyBorder="1" applyAlignment="1" applyProtection="1">
      <alignment horizontal="right" vertical="center"/>
      <protection hidden="1"/>
    </xf>
    <xf numFmtId="0" fontId="5" fillId="33" borderId="30" xfId="0" applyFont="1" applyFill="1" applyBorder="1" applyAlignment="1" applyProtection="1">
      <alignment horizontal="center" vertical="center" wrapText="1"/>
      <protection hidden="1"/>
    </xf>
    <xf numFmtId="0" fontId="5" fillId="0" borderId="31" xfId="0" applyFont="1" applyBorder="1" applyAlignment="1" applyProtection="1">
      <alignment horizontal="left" vertical="center" wrapText="1"/>
      <protection hidden="1"/>
    </xf>
    <xf numFmtId="0" fontId="5" fillId="0" borderId="0" xfId="0" applyFont="1" applyFill="1" applyAlignment="1" applyProtection="1">
      <alignment horizontal="center" vertical="center" wrapText="1"/>
      <protection hidden="1"/>
    </xf>
    <xf numFmtId="0" fontId="5" fillId="0" borderId="0" xfId="0" applyFont="1" applyFill="1" applyAlignment="1" applyProtection="1">
      <alignment wrapText="1"/>
      <protection hidden="1"/>
    </xf>
    <xf numFmtId="2" fontId="5" fillId="0" borderId="0" xfId="0" applyNumberFormat="1"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 fontId="5" fillId="0" borderId="0" xfId="0" applyNumberFormat="1" applyFont="1" applyFill="1" applyAlignment="1" applyProtection="1">
      <alignment horizontal="right" wrapText="1"/>
      <protection hidden="1"/>
    </xf>
    <xf numFmtId="4" fontId="5" fillId="0" borderId="22" xfId="0" applyNumberFormat="1" applyFont="1" applyFill="1" applyBorder="1" applyAlignment="1" applyProtection="1">
      <alignment horizontal="right" vertical="center" wrapText="1"/>
      <protection locked="0"/>
    </xf>
    <xf numFmtId="0" fontId="6" fillId="34" borderId="32" xfId="0" applyFont="1" applyFill="1" applyBorder="1" applyAlignment="1" applyProtection="1">
      <alignment horizontal="center" vertical="center" wrapText="1"/>
      <protection hidden="1"/>
    </xf>
    <xf numFmtId="1" fontId="5" fillId="34" borderId="33" xfId="0" applyNumberFormat="1" applyFont="1" applyFill="1" applyBorder="1" applyAlignment="1" applyProtection="1">
      <alignment horizontal="center" vertical="center" wrapText="1"/>
      <protection hidden="1"/>
    </xf>
    <xf numFmtId="4" fontId="6" fillId="34" borderId="33" xfId="0" applyNumberFormat="1" applyFont="1" applyFill="1" applyBorder="1" applyAlignment="1" applyProtection="1">
      <alignment vertical="center" wrapText="1"/>
      <protection hidden="1"/>
    </xf>
    <xf numFmtId="2" fontId="5" fillId="34" borderId="33" xfId="0" applyNumberFormat="1" applyFont="1" applyFill="1" applyBorder="1" applyAlignment="1" applyProtection="1">
      <alignment horizontal="center" vertical="center" wrapText="1"/>
      <protection hidden="1"/>
    </xf>
    <xf numFmtId="4" fontId="5" fillId="34" borderId="33" xfId="0" applyNumberFormat="1" applyFont="1" applyFill="1" applyBorder="1" applyAlignment="1" applyProtection="1">
      <alignment horizontal="center" vertical="center" wrapText="1"/>
      <protection hidden="1"/>
    </xf>
    <xf numFmtId="4" fontId="6" fillId="34" borderId="33" xfId="0" applyNumberFormat="1" applyFont="1" applyFill="1" applyBorder="1" applyAlignment="1" applyProtection="1">
      <alignment horizontal="right" vertical="center" wrapText="1"/>
      <protection hidden="1"/>
    </xf>
    <xf numFmtId="4" fontId="6" fillId="34" borderId="34" xfId="68" applyNumberFormat="1" applyFont="1" applyFill="1" applyBorder="1" applyAlignment="1" applyProtection="1">
      <alignment horizontal="right" vertical="center" wrapText="1"/>
      <protection hidden="1"/>
    </xf>
    <xf numFmtId="4" fontId="6" fillId="34" borderId="35" xfId="0" applyNumberFormat="1" applyFont="1" applyFill="1" applyBorder="1" applyAlignment="1" applyProtection="1">
      <alignment horizontal="right" vertical="center" wrapText="1"/>
      <protection hidden="1"/>
    </xf>
    <xf numFmtId="4" fontId="6" fillId="34" borderId="36" xfId="68" applyNumberFormat="1" applyFont="1" applyFill="1" applyBorder="1" applyAlignment="1" applyProtection="1">
      <alignment horizontal="right" vertical="center" wrapText="1"/>
      <protection hidden="1"/>
    </xf>
    <xf numFmtId="0" fontId="5" fillId="0" borderId="0" xfId="0" applyFont="1" applyAlignment="1" applyProtection="1">
      <alignment horizontal="left" vertical="center" wrapText="1"/>
      <protection hidden="1"/>
    </xf>
    <xf numFmtId="4" fontId="5" fillId="0" borderId="22" xfId="0" applyNumberFormat="1" applyFont="1" applyFill="1" applyBorder="1" applyAlignment="1" applyProtection="1">
      <alignment horizontal="right" vertical="center"/>
      <protection locked="0"/>
    </xf>
    <xf numFmtId="2" fontId="5" fillId="0" borderId="22" xfId="0" applyNumberFormat="1" applyFont="1" applyFill="1" applyBorder="1" applyAlignment="1" applyProtection="1">
      <alignment horizontal="center" vertical="center"/>
      <protection hidden="1"/>
    </xf>
    <xf numFmtId="2" fontId="5" fillId="0" borderId="22" xfId="0" applyNumberFormat="1" applyFont="1" applyFill="1" applyBorder="1" applyAlignment="1" applyProtection="1">
      <alignment horizontal="right" vertical="center"/>
      <protection locked="0"/>
    </xf>
    <xf numFmtId="4" fontId="5" fillId="0" borderId="31" xfId="0" applyNumberFormat="1" applyFont="1" applyFill="1" applyBorder="1" applyAlignment="1" applyProtection="1">
      <alignment horizontal="right" vertical="center"/>
      <protection locked="0"/>
    </xf>
    <xf numFmtId="4" fontId="5" fillId="35" borderId="31" xfId="0" applyNumberFormat="1" applyFont="1" applyFill="1" applyBorder="1" applyAlignment="1" applyProtection="1">
      <alignment horizontal="right" vertical="center"/>
      <protection locked="0"/>
    </xf>
    <xf numFmtId="2" fontId="5" fillId="35" borderId="31" xfId="0" applyNumberFormat="1" applyFont="1" applyFill="1" applyBorder="1" applyAlignment="1" applyProtection="1">
      <alignment horizontal="right" vertical="center"/>
      <protection locked="0"/>
    </xf>
    <xf numFmtId="4" fontId="5" fillId="35" borderId="22" xfId="0" applyNumberFormat="1" applyFont="1" applyFill="1" applyBorder="1" applyAlignment="1" applyProtection="1">
      <alignment horizontal="right" vertical="center"/>
      <protection locked="0"/>
    </xf>
    <xf numFmtId="2" fontId="5" fillId="36" borderId="22" xfId="0" applyNumberFormat="1" applyFont="1" applyFill="1" applyBorder="1" applyAlignment="1" applyProtection="1">
      <alignment horizontal="center" vertical="center"/>
      <protection hidden="1"/>
    </xf>
    <xf numFmtId="2" fontId="5" fillId="0" borderId="37" xfId="0" applyNumberFormat="1" applyFont="1" applyFill="1" applyBorder="1" applyAlignment="1" applyProtection="1">
      <alignment horizontal="right" vertical="center"/>
      <protection hidden="1"/>
    </xf>
    <xf numFmtId="2" fontId="5" fillId="35" borderId="37" xfId="0" applyNumberFormat="1" applyFont="1" applyFill="1" applyBorder="1" applyAlignment="1" applyProtection="1">
      <alignment horizontal="right" vertical="center"/>
      <protection hidden="1"/>
    </xf>
    <xf numFmtId="2" fontId="5" fillId="35" borderId="38" xfId="0" applyNumberFormat="1" applyFont="1" applyFill="1" applyBorder="1" applyAlignment="1" applyProtection="1">
      <alignment horizontal="right" vertical="center"/>
      <protection hidden="1"/>
    </xf>
    <xf numFmtId="0" fontId="5" fillId="0" borderId="30" xfId="0" applyFont="1" applyFill="1" applyBorder="1" applyAlignment="1" applyProtection="1">
      <alignment horizontal="center" vertical="center" wrapText="1"/>
      <protection hidden="1"/>
    </xf>
    <xf numFmtId="0" fontId="5" fillId="0" borderId="31" xfId="0" applyNumberFormat="1" applyFont="1" applyFill="1" applyBorder="1" applyAlignment="1" applyProtection="1">
      <alignment horizontal="center" vertical="center"/>
      <protection hidden="1"/>
    </xf>
    <xf numFmtId="0" fontId="6" fillId="0" borderId="22" xfId="0" applyFont="1" applyFill="1" applyBorder="1" applyAlignment="1" applyProtection="1">
      <alignment horizontal="justify" vertical="top" wrapText="1"/>
      <protection hidden="1"/>
    </xf>
    <xf numFmtId="0" fontId="5" fillId="0" borderId="39" xfId="0" applyNumberFormat="1" applyFont="1" applyFill="1" applyBorder="1" applyAlignment="1" applyProtection="1">
      <alignment horizontal="center" vertical="center"/>
      <protection hidden="1"/>
    </xf>
    <xf numFmtId="2" fontId="5" fillId="0" borderId="40" xfId="0" applyNumberFormat="1" applyFont="1" applyFill="1" applyBorder="1" applyAlignment="1" applyProtection="1">
      <alignment horizontal="center" vertical="center"/>
      <protection hidden="1"/>
    </xf>
    <xf numFmtId="2" fontId="5" fillId="0" borderId="41" xfId="0" applyNumberFormat="1" applyFont="1" applyFill="1" applyBorder="1" applyAlignment="1" applyProtection="1">
      <alignment horizontal="center" vertical="center"/>
      <protection hidden="1"/>
    </xf>
    <xf numFmtId="0" fontId="6" fillId="0" borderId="22" xfId="0" applyFont="1" applyBorder="1" applyAlignment="1" applyProtection="1">
      <alignment horizontal="left" vertical="center" wrapText="1"/>
      <protection hidden="1"/>
    </xf>
    <xf numFmtId="0" fontId="6" fillId="36" borderId="42" xfId="0" applyFont="1" applyFill="1" applyBorder="1" applyAlignment="1" applyProtection="1">
      <alignment horizontal="center" vertical="center" wrapText="1"/>
      <protection hidden="1"/>
    </xf>
    <xf numFmtId="1" fontId="5" fillId="36" borderId="39" xfId="0" applyNumberFormat="1" applyFont="1" applyFill="1" applyBorder="1" applyAlignment="1" applyProtection="1">
      <alignment horizontal="center" vertical="center" wrapText="1"/>
      <protection hidden="1"/>
    </xf>
    <xf numFmtId="4" fontId="6" fillId="0" borderId="27" xfId="0" applyNumberFormat="1" applyFont="1" applyFill="1" applyBorder="1" applyAlignment="1" applyProtection="1">
      <alignment horizontal="right" vertical="center" wrapText="1"/>
      <protection hidden="1"/>
    </xf>
    <xf numFmtId="4" fontId="6" fillId="0" borderId="28" xfId="68" applyNumberFormat="1" applyFont="1" applyFill="1" applyBorder="1" applyAlignment="1" applyProtection="1">
      <alignment horizontal="right" vertical="center" wrapText="1"/>
      <protection hidden="1"/>
    </xf>
    <xf numFmtId="4" fontId="6" fillId="0" borderId="29" xfId="68" applyNumberFormat="1" applyFont="1" applyFill="1" applyBorder="1" applyAlignment="1" applyProtection="1">
      <alignment horizontal="right" vertical="center" wrapText="1"/>
      <protection hidden="1"/>
    </xf>
    <xf numFmtId="0" fontId="5" fillId="36" borderId="22" xfId="0" applyFont="1" applyFill="1" applyBorder="1" applyAlignment="1" applyProtection="1">
      <alignment horizontal="center" vertical="center"/>
      <protection hidden="1"/>
    </xf>
    <xf numFmtId="4" fontId="6" fillId="36" borderId="43" xfId="68" applyNumberFormat="1" applyFont="1" applyFill="1" applyBorder="1" applyAlignment="1" applyProtection="1">
      <alignment horizontal="right" vertical="center" wrapText="1"/>
      <protection hidden="1"/>
    </xf>
    <xf numFmtId="4" fontId="6" fillId="36" borderId="16" xfId="68" applyNumberFormat="1" applyFont="1" applyFill="1" applyBorder="1" applyAlignment="1" applyProtection="1">
      <alignment horizontal="right" vertical="center" wrapText="1"/>
      <protection hidden="1"/>
    </xf>
    <xf numFmtId="4" fontId="6" fillId="36" borderId="44" xfId="68" applyNumberFormat="1" applyFont="1" applyFill="1" applyBorder="1" applyAlignment="1" applyProtection="1">
      <alignment horizontal="right" vertical="center" wrapText="1"/>
      <protection hidden="1"/>
    </xf>
    <xf numFmtId="4" fontId="6" fillId="36" borderId="45" xfId="68" applyNumberFormat="1" applyFont="1" applyFill="1" applyBorder="1" applyAlignment="1" applyProtection="1">
      <alignment horizontal="right" vertical="center" wrapText="1"/>
      <protection hidden="1"/>
    </xf>
    <xf numFmtId="0" fontId="5" fillId="0" borderId="40" xfId="0" applyNumberFormat="1" applyFont="1" applyBorder="1" applyAlignment="1" applyProtection="1">
      <alignment horizontal="left" vertical="center" wrapText="1"/>
      <protection hidden="1"/>
    </xf>
    <xf numFmtId="0" fontId="5" fillId="35" borderId="40" xfId="0" applyFont="1" applyFill="1" applyBorder="1" applyAlignment="1" applyProtection="1">
      <alignment horizontal="left" vertical="center" wrapText="1"/>
      <protection hidden="1"/>
    </xf>
    <xf numFmtId="2" fontId="5" fillId="35" borderId="40" xfId="0" applyNumberFormat="1" applyFont="1" applyFill="1" applyBorder="1" applyAlignment="1" applyProtection="1">
      <alignment horizontal="center" vertical="center" wrapText="1"/>
      <protection hidden="1"/>
    </xf>
    <xf numFmtId="4" fontId="5" fillId="35" borderId="46" xfId="0" applyNumberFormat="1" applyFont="1" applyFill="1" applyBorder="1" applyAlignment="1" applyProtection="1">
      <alignment horizontal="right" vertical="center" wrapText="1"/>
      <protection locked="0"/>
    </xf>
    <xf numFmtId="0" fontId="5" fillId="0" borderId="22" xfId="0" applyNumberFormat="1" applyFont="1" applyBorder="1" applyAlignment="1" applyProtection="1">
      <alignment horizontal="left" vertical="center" wrapText="1"/>
      <protection hidden="1"/>
    </xf>
    <xf numFmtId="0" fontId="5" fillId="0" borderId="22" xfId="0" applyFont="1" applyBorder="1" applyAlignment="1" applyProtection="1">
      <alignment horizontal="justify" vertical="center" wrapText="1"/>
      <protection hidden="1"/>
    </xf>
    <xf numFmtId="2" fontId="5" fillId="35" borderId="22" xfId="0" applyNumberFormat="1" applyFont="1" applyFill="1" applyBorder="1" applyAlignment="1" applyProtection="1">
      <alignment horizontal="center" vertical="center" wrapText="1"/>
      <protection hidden="1"/>
    </xf>
    <xf numFmtId="0" fontId="5" fillId="0" borderId="22" xfId="0" applyFont="1" applyFill="1" applyBorder="1" applyAlignment="1" applyProtection="1">
      <alignment horizontal="center" vertical="center" wrapText="1"/>
      <protection hidden="1"/>
    </xf>
    <xf numFmtId="4" fontId="5" fillId="35" borderId="46" xfId="0" applyNumberFormat="1" applyFont="1" applyFill="1" applyBorder="1" applyAlignment="1" applyProtection="1" quotePrefix="1">
      <alignment horizontal="right" vertical="center" wrapText="1"/>
      <protection locked="0"/>
    </xf>
    <xf numFmtId="4" fontId="5" fillId="35" borderId="40" xfId="0" applyNumberFormat="1" applyFont="1" applyFill="1" applyBorder="1" applyAlignment="1" applyProtection="1">
      <alignment horizontal="right" vertical="center" wrapText="1"/>
      <protection locked="0"/>
    </xf>
    <xf numFmtId="2" fontId="5" fillId="35" borderId="31" xfId="0" applyNumberFormat="1" applyFont="1" applyFill="1" applyBorder="1" applyAlignment="1" applyProtection="1">
      <alignment horizontal="center" vertical="center" wrapText="1"/>
      <protection hidden="1"/>
    </xf>
    <xf numFmtId="0" fontId="5" fillId="0" borderId="31" xfId="0" applyNumberFormat="1" applyFont="1" applyBorder="1" applyAlignment="1" applyProtection="1">
      <alignment horizontal="left" vertical="center" wrapText="1"/>
      <protection hidden="1"/>
    </xf>
    <xf numFmtId="4" fontId="5" fillId="35" borderId="39" xfId="0" applyNumberFormat="1" applyFont="1" applyFill="1" applyBorder="1" applyAlignment="1" applyProtection="1">
      <alignment horizontal="right" vertical="center" wrapText="1"/>
      <protection locked="0"/>
    </xf>
    <xf numFmtId="4" fontId="5" fillId="35" borderId="47" xfId="0" applyNumberFormat="1" applyFont="1" applyFill="1" applyBorder="1" applyAlignment="1" applyProtection="1">
      <alignment horizontal="right" vertical="center" wrapText="1"/>
      <protection locked="0"/>
    </xf>
    <xf numFmtId="2" fontId="5" fillId="0" borderId="22" xfId="0" applyNumberFormat="1" applyFont="1" applyBorder="1" applyAlignment="1" applyProtection="1">
      <alignment horizontal="center" vertical="center" wrapText="1"/>
      <protection hidden="1"/>
    </xf>
    <xf numFmtId="0" fontId="5" fillId="35" borderId="22" xfId="0" applyFont="1" applyFill="1" applyBorder="1" applyAlignment="1" applyProtection="1">
      <alignment horizontal="justify" vertical="center" wrapText="1"/>
      <protection hidden="1"/>
    </xf>
    <xf numFmtId="0" fontId="5" fillId="35" borderId="22" xfId="0" applyFont="1" applyFill="1" applyBorder="1" applyAlignment="1" applyProtection="1">
      <alignment horizontal="center" vertical="center" wrapText="1"/>
      <protection hidden="1"/>
    </xf>
    <xf numFmtId="2" fontId="5" fillId="0" borderId="31" xfId="0" applyNumberFormat="1" applyFont="1" applyBorder="1" applyAlignment="1" applyProtection="1">
      <alignment horizontal="center" vertical="center" wrapText="1"/>
      <protection hidden="1"/>
    </xf>
    <xf numFmtId="0" fontId="50" fillId="33" borderId="13" xfId="0" applyFont="1" applyFill="1" applyBorder="1" applyAlignment="1" applyProtection="1">
      <alignment vertical="center" wrapText="1"/>
      <protection hidden="1"/>
    </xf>
    <xf numFmtId="1" fontId="51" fillId="0" borderId="40" xfId="0" applyNumberFormat="1" applyFont="1" applyFill="1" applyBorder="1" applyAlignment="1" applyProtection="1">
      <alignment horizontal="left" vertical="center" wrapText="1"/>
      <protection hidden="1"/>
    </xf>
    <xf numFmtId="4" fontId="51" fillId="35" borderId="40" xfId="0" applyNumberFormat="1" applyFont="1" applyFill="1" applyBorder="1" applyAlignment="1" applyProtection="1">
      <alignment horizontal="center" vertical="center" wrapText="1"/>
      <protection hidden="1"/>
    </xf>
    <xf numFmtId="0" fontId="51" fillId="0" borderId="40" xfId="0" applyFont="1" applyFill="1" applyBorder="1" applyAlignment="1" applyProtection="1">
      <alignment horizontal="center" vertical="center" wrapText="1"/>
      <protection hidden="1"/>
    </xf>
    <xf numFmtId="4" fontId="51" fillId="0" borderId="40" xfId="0" applyNumberFormat="1" applyFont="1" applyFill="1" applyBorder="1" applyAlignment="1" applyProtection="1">
      <alignment horizontal="right" vertical="center" wrapText="1"/>
      <protection locked="0"/>
    </xf>
    <xf numFmtId="4" fontId="51" fillId="0" borderId="46" xfId="0" applyNumberFormat="1" applyFont="1" applyFill="1" applyBorder="1" applyAlignment="1" applyProtection="1">
      <alignment horizontal="right" vertical="center" wrapText="1"/>
      <protection locked="0"/>
    </xf>
    <xf numFmtId="1" fontId="51" fillId="0" borderId="22" xfId="0" applyNumberFormat="1" applyFont="1" applyFill="1" applyBorder="1" applyAlignment="1" applyProtection="1">
      <alignment horizontal="left" vertical="center" wrapText="1"/>
      <protection hidden="1"/>
    </xf>
    <xf numFmtId="4" fontId="51" fillId="35" borderId="22" xfId="0" applyNumberFormat="1" applyFont="1" applyFill="1" applyBorder="1" applyAlignment="1" applyProtection="1">
      <alignment horizontal="center" vertical="center" wrapText="1"/>
      <protection hidden="1"/>
    </xf>
    <xf numFmtId="0" fontId="51" fillId="0" borderId="22" xfId="0" applyFont="1" applyFill="1" applyBorder="1" applyAlignment="1" applyProtection="1">
      <alignment horizontal="center" vertical="center" wrapText="1"/>
      <protection hidden="1"/>
    </xf>
    <xf numFmtId="2" fontId="51" fillId="35" borderId="22" xfId="0" applyNumberFormat="1" applyFont="1" applyFill="1" applyBorder="1" applyAlignment="1" applyProtection="1">
      <alignment horizontal="center" vertical="center" wrapText="1"/>
      <protection hidden="1"/>
    </xf>
    <xf numFmtId="1" fontId="51" fillId="0" borderId="31" xfId="0" applyNumberFormat="1" applyFont="1" applyFill="1" applyBorder="1" applyAlignment="1" applyProtection="1">
      <alignment horizontal="left" vertical="center" wrapText="1"/>
      <protection hidden="1"/>
    </xf>
    <xf numFmtId="0" fontId="5" fillId="0" borderId="31" xfId="0" applyFont="1" applyBorder="1" applyAlignment="1" applyProtection="1">
      <alignment horizontal="justify" vertical="center" wrapText="1"/>
      <protection hidden="1"/>
    </xf>
    <xf numFmtId="4" fontId="51" fillId="35" borderId="31" xfId="0" applyNumberFormat="1" applyFont="1" applyFill="1" applyBorder="1" applyAlignment="1" applyProtection="1">
      <alignment horizontal="center" vertical="center" wrapText="1"/>
      <protection hidden="1"/>
    </xf>
    <xf numFmtId="0" fontId="51" fillId="0" borderId="31" xfId="0" applyFont="1" applyFill="1" applyBorder="1" applyAlignment="1" applyProtection="1">
      <alignment horizontal="center" vertical="center" wrapText="1"/>
      <protection hidden="1"/>
    </xf>
    <xf numFmtId="4" fontId="51" fillId="0" borderId="31" xfId="0" applyNumberFormat="1" applyFont="1" applyFill="1" applyBorder="1" applyAlignment="1" applyProtection="1">
      <alignment horizontal="right" vertical="center" wrapText="1"/>
      <protection locked="0"/>
    </xf>
    <xf numFmtId="0" fontId="5" fillId="0" borderId="40" xfId="0" applyFont="1" applyBorder="1" applyAlignment="1" applyProtection="1">
      <alignment horizontal="justify" vertical="center" wrapText="1"/>
      <protection hidden="1"/>
    </xf>
    <xf numFmtId="4" fontId="5" fillId="35" borderId="22" xfId="0" applyNumberFormat="1" applyFont="1" applyFill="1" applyBorder="1" applyAlignment="1" applyProtection="1">
      <alignment horizontal="right" vertical="center" wrapText="1"/>
      <protection locked="0"/>
    </xf>
    <xf numFmtId="4" fontId="5" fillId="35" borderId="22" xfId="0" applyNumberFormat="1" applyFont="1" applyFill="1" applyBorder="1" applyAlignment="1" applyProtection="1">
      <alignment horizontal="center" vertical="center" wrapText="1"/>
      <protection hidden="1"/>
    </xf>
    <xf numFmtId="4" fontId="5" fillId="35" borderId="40" xfId="0" applyNumberFormat="1" applyFont="1" applyFill="1" applyBorder="1" applyAlignment="1" applyProtection="1">
      <alignment horizontal="center" vertical="center" wrapText="1"/>
      <protection hidden="1"/>
    </xf>
    <xf numFmtId="0" fontId="5" fillId="35" borderId="40" xfId="0" applyFont="1" applyFill="1" applyBorder="1" applyAlignment="1" applyProtection="1">
      <alignment horizontal="center" vertical="center" wrapText="1"/>
      <protection hidden="1"/>
    </xf>
    <xf numFmtId="0" fontId="6" fillId="33" borderId="13" xfId="0" applyFont="1" applyFill="1" applyBorder="1" applyAlignment="1" applyProtection="1">
      <alignment horizontal="left" vertical="center" wrapText="1"/>
      <protection hidden="1"/>
    </xf>
    <xf numFmtId="4" fontId="5" fillId="0" borderId="46" xfId="0" applyNumberFormat="1" applyFont="1" applyFill="1" applyBorder="1" applyAlignment="1" applyProtection="1">
      <alignment horizontal="right" vertical="center" wrapText="1"/>
      <protection locked="0"/>
    </xf>
    <xf numFmtId="0" fontId="5" fillId="0" borderId="40" xfId="0" applyFont="1" applyBorder="1" applyAlignment="1" applyProtection="1">
      <alignment horizontal="left" vertical="center" wrapText="1"/>
      <protection hidden="1"/>
    </xf>
    <xf numFmtId="4" fontId="5" fillId="0" borderId="47" xfId="0" applyNumberFormat="1" applyFont="1" applyFill="1" applyBorder="1" applyAlignment="1" applyProtection="1">
      <alignment horizontal="right" vertical="center" wrapText="1"/>
      <protection locked="0"/>
    </xf>
    <xf numFmtId="0" fontId="5" fillId="0" borderId="39" xfId="0" applyNumberFormat="1" applyFont="1" applyBorder="1" applyAlignment="1" applyProtection="1">
      <alignment horizontal="left" vertical="center" wrapText="1"/>
      <protection hidden="1"/>
    </xf>
    <xf numFmtId="0" fontId="5" fillId="0" borderId="40" xfId="0" applyFont="1" applyBorder="1" applyAlignment="1" applyProtection="1">
      <alignment horizontal="center" vertical="center"/>
      <protection hidden="1"/>
    </xf>
    <xf numFmtId="4" fontId="5" fillId="0" borderId="40" xfId="0" applyNumberFormat="1" applyFont="1" applyFill="1" applyBorder="1" applyAlignment="1" applyProtection="1">
      <alignment horizontal="right" vertical="center"/>
      <protection locked="0"/>
    </xf>
    <xf numFmtId="0" fontId="5" fillId="0" borderId="22" xfId="0" applyFont="1" applyBorder="1" applyAlignment="1" applyProtection="1">
      <alignment horizontal="center" vertical="center"/>
      <protection hidden="1"/>
    </xf>
    <xf numFmtId="0" fontId="5" fillId="35" borderId="22" xfId="0" applyFont="1" applyFill="1" applyBorder="1" applyAlignment="1" applyProtection="1">
      <alignment horizontal="center" vertical="center"/>
      <protection hidden="1"/>
    </xf>
    <xf numFmtId="0" fontId="5" fillId="0" borderId="31" xfId="0" applyFont="1" applyBorder="1" applyAlignment="1" applyProtection="1">
      <alignment horizontal="center" vertical="center"/>
      <protection hidden="1"/>
    </xf>
    <xf numFmtId="4" fontId="5" fillId="35" borderId="31" xfId="0" applyNumberFormat="1" applyFont="1" applyFill="1" applyBorder="1" applyAlignment="1" applyProtection="1">
      <alignment horizontal="center" vertical="center" wrapText="1"/>
      <protection hidden="1"/>
    </xf>
    <xf numFmtId="0" fontId="5" fillId="33" borderId="42" xfId="0" applyFont="1" applyFill="1" applyBorder="1" applyAlignment="1" applyProtection="1">
      <alignment horizontal="center" vertical="center" wrapText="1"/>
      <protection hidden="1"/>
    </xf>
    <xf numFmtId="196" fontId="6" fillId="36" borderId="48" xfId="0" applyNumberFormat="1" applyFont="1" applyFill="1" applyBorder="1" applyAlignment="1" applyProtection="1">
      <alignment horizontal="center" vertical="center" wrapText="1"/>
      <protection hidden="1"/>
    </xf>
    <xf numFmtId="1" fontId="6" fillId="36" borderId="49" xfId="0" applyNumberFormat="1" applyFont="1" applyFill="1" applyBorder="1" applyAlignment="1" applyProtection="1">
      <alignment horizontal="center" vertical="center" wrapText="1"/>
      <protection hidden="1"/>
    </xf>
    <xf numFmtId="0" fontId="5" fillId="35" borderId="42" xfId="0" applyFont="1" applyFill="1" applyBorder="1" applyAlignment="1" applyProtection="1">
      <alignment horizontal="center" vertical="center" wrapText="1"/>
      <protection hidden="1"/>
    </xf>
    <xf numFmtId="0" fontId="5" fillId="33" borderId="11" xfId="0" applyFont="1" applyFill="1" applyBorder="1" applyAlignment="1" applyProtection="1">
      <alignment horizontal="center" vertical="center" wrapText="1"/>
      <protection hidden="1"/>
    </xf>
    <xf numFmtId="0" fontId="6" fillId="33" borderId="10" xfId="0" applyNumberFormat="1" applyFont="1" applyFill="1" applyBorder="1" applyAlignment="1" applyProtection="1">
      <alignment horizontal="left" vertical="center"/>
      <protection hidden="1"/>
    </xf>
    <xf numFmtId="2" fontId="5" fillId="33" borderId="13" xfId="0" applyNumberFormat="1" applyFont="1" applyFill="1" applyBorder="1" applyAlignment="1" applyProtection="1">
      <alignment horizontal="center" vertical="center"/>
      <protection hidden="1"/>
    </xf>
    <xf numFmtId="0" fontId="5" fillId="33" borderId="13" xfId="0" applyFont="1" applyFill="1" applyBorder="1" applyAlignment="1" applyProtection="1">
      <alignment horizontal="center" vertical="center"/>
      <protection hidden="1"/>
    </xf>
    <xf numFmtId="2" fontId="5" fillId="33" borderId="13" xfId="0" applyNumberFormat="1" applyFont="1" applyFill="1" applyBorder="1" applyAlignment="1" applyProtection="1">
      <alignment horizontal="right" vertical="center"/>
      <protection hidden="1"/>
    </xf>
    <xf numFmtId="40" fontId="5" fillId="33" borderId="13" xfId="0" applyNumberFormat="1" applyFont="1" applyFill="1" applyBorder="1" applyAlignment="1" applyProtection="1">
      <alignment horizontal="right" vertical="center"/>
      <protection hidden="1"/>
    </xf>
    <xf numFmtId="4" fontId="5" fillId="33" borderId="13" xfId="0" applyNumberFormat="1" applyFont="1" applyFill="1" applyBorder="1" applyAlignment="1" applyProtection="1">
      <alignment horizontal="right" vertical="center" wrapText="1"/>
      <protection hidden="1"/>
    </xf>
    <xf numFmtId="40" fontId="5" fillId="33" borderId="14" xfId="0" applyNumberFormat="1" applyFont="1" applyFill="1" applyBorder="1" applyAlignment="1" applyProtection="1">
      <alignment horizontal="right" vertical="center"/>
      <protection hidden="1"/>
    </xf>
    <xf numFmtId="0" fontId="6" fillId="0" borderId="31" xfId="0" applyFont="1" applyFill="1" applyBorder="1" applyAlignment="1" applyProtection="1">
      <alignment horizontal="justify" vertical="top" wrapText="1"/>
      <protection hidden="1"/>
    </xf>
    <xf numFmtId="2" fontId="5" fillId="0" borderId="31" xfId="0" applyNumberFormat="1" applyFont="1" applyFill="1" applyBorder="1" applyAlignment="1" applyProtection="1">
      <alignment horizontal="center" vertical="center"/>
      <protection hidden="1"/>
    </xf>
    <xf numFmtId="2" fontId="5" fillId="0" borderId="38" xfId="0" applyNumberFormat="1" applyFont="1" applyFill="1" applyBorder="1" applyAlignment="1" applyProtection="1">
      <alignment horizontal="center" vertical="center"/>
      <protection hidden="1"/>
    </xf>
    <xf numFmtId="0" fontId="5" fillId="0" borderId="39" xfId="52" applyFont="1" applyFill="1" applyBorder="1" applyAlignment="1" applyProtection="1">
      <alignment vertical="top" wrapText="1"/>
      <protection hidden="1"/>
    </xf>
    <xf numFmtId="4" fontId="5" fillId="35" borderId="39" xfId="0" applyNumberFormat="1" applyFont="1" applyFill="1" applyBorder="1" applyAlignment="1" applyProtection="1">
      <alignment horizontal="right" vertical="center"/>
      <protection locked="0"/>
    </xf>
    <xf numFmtId="40" fontId="5" fillId="35" borderId="50" xfId="0" applyNumberFormat="1" applyFont="1" applyFill="1" applyBorder="1" applyAlignment="1" applyProtection="1">
      <alignment horizontal="right" vertical="center"/>
      <protection hidden="1"/>
    </xf>
    <xf numFmtId="40" fontId="5" fillId="35" borderId="51" xfId="0" applyNumberFormat="1" applyFont="1" applyFill="1" applyBorder="1" applyAlignment="1" applyProtection="1">
      <alignment horizontal="right" vertical="center"/>
      <protection hidden="1"/>
    </xf>
    <xf numFmtId="0" fontId="5" fillId="33" borderId="52" xfId="0" applyFont="1" applyFill="1" applyBorder="1" applyAlignment="1" applyProtection="1">
      <alignment horizontal="center" vertical="center" wrapText="1"/>
      <protection hidden="1"/>
    </xf>
    <xf numFmtId="0" fontId="5" fillId="33" borderId="53" xfId="0" applyFont="1" applyFill="1" applyBorder="1" applyAlignment="1" applyProtection="1">
      <alignment horizontal="center" vertical="center" wrapText="1"/>
      <protection hidden="1"/>
    </xf>
    <xf numFmtId="0" fontId="50" fillId="33" borderId="10" xfId="0" applyNumberFormat="1" applyFont="1" applyFill="1" applyBorder="1" applyAlignment="1" applyProtection="1">
      <alignment horizontal="left" vertical="center" wrapText="1"/>
      <protection hidden="1"/>
    </xf>
    <xf numFmtId="0" fontId="5" fillId="35" borderId="31" xfId="0" applyFont="1" applyFill="1" applyBorder="1" applyAlignment="1" applyProtection="1">
      <alignment horizontal="center" vertical="center" wrapText="1"/>
      <protection hidden="1"/>
    </xf>
    <xf numFmtId="0" fontId="5" fillId="0" borderId="42" xfId="0" applyFont="1" applyBorder="1" applyAlignment="1" applyProtection="1">
      <alignment horizontal="center" vertical="center" wrapText="1"/>
      <protection hidden="1"/>
    </xf>
    <xf numFmtId="0" fontId="5" fillId="0" borderId="52" xfId="0" applyFont="1" applyBorder="1" applyAlignment="1" applyProtection="1">
      <alignment horizontal="center" vertical="center" wrapText="1"/>
      <protection hidden="1"/>
    </xf>
    <xf numFmtId="4" fontId="5" fillId="35" borderId="31" xfId="0" applyNumberFormat="1" applyFont="1" applyFill="1" applyBorder="1" applyAlignment="1" applyProtection="1">
      <alignment horizontal="right" vertical="center" wrapText="1"/>
      <protection locked="0"/>
    </xf>
    <xf numFmtId="0" fontId="5" fillId="0" borderId="11" xfId="0" applyFont="1" applyBorder="1" applyAlignment="1" applyProtection="1">
      <alignment horizontal="center" vertical="center" wrapText="1"/>
      <protection hidden="1"/>
    </xf>
    <xf numFmtId="0" fontId="5" fillId="0" borderId="39" xfId="0" applyFont="1" applyFill="1" applyBorder="1" applyAlignment="1" applyProtection="1">
      <alignment horizontal="justify" vertical="center" wrapText="1"/>
      <protection hidden="1"/>
    </xf>
    <xf numFmtId="2" fontId="5" fillId="0" borderId="39" xfId="0" applyNumberFormat="1" applyFont="1" applyBorder="1" applyAlignment="1" applyProtection="1">
      <alignment horizontal="center" vertical="center" wrapText="1"/>
      <protection hidden="1"/>
    </xf>
    <xf numFmtId="40" fontId="5" fillId="0" borderId="54" xfId="0" applyNumberFormat="1" applyFont="1" applyBorder="1" applyAlignment="1" applyProtection="1">
      <alignment horizontal="right" vertical="center"/>
      <protection hidden="1"/>
    </xf>
    <xf numFmtId="40" fontId="5" fillId="0" borderId="55" xfId="0" applyNumberFormat="1" applyFont="1" applyBorder="1" applyAlignment="1" applyProtection="1">
      <alignment horizontal="right" vertical="center"/>
      <protection hidden="1"/>
    </xf>
    <xf numFmtId="40" fontId="5" fillId="0" borderId="50" xfId="0" applyNumberFormat="1" applyFont="1" applyBorder="1" applyAlignment="1" applyProtection="1">
      <alignment horizontal="right" vertical="center"/>
      <protection hidden="1"/>
    </xf>
    <xf numFmtId="40" fontId="5" fillId="0" borderId="56" xfId="0" applyNumberFormat="1" applyFont="1" applyBorder="1" applyAlignment="1" applyProtection="1">
      <alignment horizontal="right" vertical="center"/>
      <protection hidden="1"/>
    </xf>
    <xf numFmtId="40" fontId="5" fillId="0" borderId="57" xfId="0" applyNumberFormat="1" applyFont="1" applyBorder="1" applyAlignment="1" applyProtection="1">
      <alignment horizontal="right" vertical="center"/>
      <protection hidden="1"/>
    </xf>
    <xf numFmtId="40" fontId="5" fillId="0" borderId="51" xfId="0" applyNumberFormat="1" applyFont="1" applyBorder="1" applyAlignment="1" applyProtection="1">
      <alignment horizontal="right" vertical="center"/>
      <protection hidden="1"/>
    </xf>
    <xf numFmtId="2" fontId="5" fillId="0" borderId="46" xfId="0" applyNumberFormat="1" applyFont="1" applyBorder="1" applyAlignment="1" applyProtection="1">
      <alignment horizontal="center" vertical="center" wrapText="1"/>
      <protection hidden="1"/>
    </xf>
    <xf numFmtId="0" fontId="5" fillId="0" borderId="31" xfId="0" applyFont="1" applyFill="1" applyBorder="1" applyAlignment="1" applyProtection="1">
      <alignment horizontal="center" vertical="center" wrapText="1"/>
      <protection hidden="1"/>
    </xf>
    <xf numFmtId="0" fontId="5" fillId="0" borderId="39" xfId="0" applyFont="1" applyFill="1" applyBorder="1" applyAlignment="1" applyProtection="1">
      <alignment horizontal="center" vertical="center" wrapText="1"/>
      <protection hidden="1"/>
    </xf>
    <xf numFmtId="0" fontId="5" fillId="0" borderId="40" xfId="0" applyFont="1" applyFill="1" applyBorder="1" applyAlignment="1" applyProtection="1">
      <alignment horizontal="center" vertical="center" wrapText="1"/>
      <protection hidden="1"/>
    </xf>
    <xf numFmtId="4" fontId="6" fillId="34" borderId="58" xfId="0" applyNumberFormat="1" applyFont="1" applyFill="1" applyBorder="1" applyAlignment="1" applyProtection="1">
      <alignment horizontal="center" vertical="center" wrapText="1"/>
      <protection hidden="1"/>
    </xf>
    <xf numFmtId="4" fontId="5" fillId="0" borderId="27" xfId="0" applyNumberFormat="1" applyFont="1" applyFill="1" applyBorder="1" applyAlignment="1" applyProtection="1">
      <alignment horizontal="right" vertical="center" wrapText="1"/>
      <protection locked="0"/>
    </xf>
    <xf numFmtId="4" fontId="6" fillId="0" borderId="22" xfId="0" applyNumberFormat="1" applyFont="1" applyFill="1" applyBorder="1" applyAlignment="1" applyProtection="1">
      <alignment horizontal="right" vertical="center" wrapText="1"/>
      <protection hidden="1"/>
    </xf>
    <xf numFmtId="4" fontId="6" fillId="0" borderId="37" xfId="0" applyNumberFormat="1" applyFont="1" applyFill="1" applyBorder="1" applyAlignment="1" applyProtection="1">
      <alignment horizontal="right" vertical="center" wrapText="1"/>
      <protection hidden="1"/>
    </xf>
    <xf numFmtId="4" fontId="6" fillId="0" borderId="59" xfId="0" applyNumberFormat="1" applyFont="1" applyFill="1" applyBorder="1" applyAlignment="1" applyProtection="1">
      <alignment horizontal="right" vertical="center" wrapText="1"/>
      <protection hidden="1"/>
    </xf>
    <xf numFmtId="4" fontId="6" fillId="0" borderId="24" xfId="68" applyNumberFormat="1" applyFont="1" applyFill="1" applyBorder="1" applyAlignment="1" applyProtection="1">
      <alignment horizontal="right" vertical="center" wrapText="1"/>
      <protection hidden="1"/>
    </xf>
    <xf numFmtId="0" fontId="5" fillId="0" borderId="40" xfId="0" applyNumberFormat="1" applyFont="1" applyFill="1" applyBorder="1" applyAlignment="1" applyProtection="1">
      <alignment horizontal="center" vertical="center"/>
      <protection hidden="1"/>
    </xf>
    <xf numFmtId="0" fontId="5" fillId="0" borderId="40" xfId="0" applyFont="1" applyFill="1" applyBorder="1" applyAlignment="1" applyProtection="1">
      <alignment horizontal="justify" vertical="top" wrapText="1"/>
      <protection hidden="1"/>
    </xf>
    <xf numFmtId="0" fontId="5" fillId="0" borderId="40" xfId="0" applyFont="1" applyFill="1" applyBorder="1" applyAlignment="1" applyProtection="1">
      <alignment horizontal="center" vertical="center"/>
      <protection hidden="1"/>
    </xf>
    <xf numFmtId="4" fontId="5" fillId="0" borderId="40" xfId="0" applyNumberFormat="1" applyFont="1" applyFill="1" applyBorder="1" applyAlignment="1" applyProtection="1">
      <alignment horizontal="right" vertical="center"/>
      <protection hidden="1"/>
    </xf>
    <xf numFmtId="4" fontId="5" fillId="0" borderId="41" xfId="0" applyNumberFormat="1" applyFont="1" applyFill="1" applyBorder="1" applyAlignment="1" applyProtection="1">
      <alignment horizontal="right" vertical="center"/>
      <protection hidden="1"/>
    </xf>
    <xf numFmtId="4" fontId="5" fillId="0" borderId="60" xfId="0" applyNumberFormat="1" applyFont="1" applyFill="1" applyBorder="1" applyAlignment="1" applyProtection="1">
      <alignment horizontal="right" vertical="center"/>
      <protection hidden="1"/>
    </xf>
    <xf numFmtId="197" fontId="5" fillId="0" borderId="51" xfId="0" applyNumberFormat="1" applyFont="1" applyFill="1" applyBorder="1" applyAlignment="1" applyProtection="1">
      <alignment horizontal="right" vertical="center" wrapText="1"/>
      <protection hidden="1"/>
    </xf>
    <xf numFmtId="0" fontId="5" fillId="0" borderId="22" xfId="0" applyNumberFormat="1" applyFont="1" applyFill="1" applyBorder="1" applyAlignment="1" applyProtection="1">
      <alignment horizontal="center" vertical="center"/>
      <protection hidden="1"/>
    </xf>
    <xf numFmtId="0" fontId="5" fillId="0" borderId="22" xfId="0" applyFont="1" applyFill="1" applyBorder="1" applyAlignment="1" applyProtection="1">
      <alignment horizontal="justify" vertical="top" wrapText="1"/>
      <protection hidden="1"/>
    </xf>
    <xf numFmtId="4" fontId="5" fillId="0" borderId="22" xfId="0" applyNumberFormat="1" applyFont="1" applyFill="1" applyBorder="1" applyAlignment="1" applyProtection="1">
      <alignment horizontal="right" vertical="center"/>
      <protection hidden="1"/>
    </xf>
    <xf numFmtId="4" fontId="5" fillId="0" borderId="37" xfId="0" applyNumberFormat="1" applyFont="1" applyFill="1" applyBorder="1" applyAlignment="1" applyProtection="1">
      <alignment horizontal="right" vertical="center"/>
      <protection hidden="1"/>
    </xf>
    <xf numFmtId="4" fontId="5" fillId="0" borderId="59" xfId="0" applyNumberFormat="1" applyFont="1" applyFill="1" applyBorder="1" applyAlignment="1" applyProtection="1">
      <alignment horizontal="right" vertical="center"/>
      <protection hidden="1"/>
    </xf>
    <xf numFmtId="197" fontId="5" fillId="0" borderId="24" xfId="0" applyNumberFormat="1" applyFont="1" applyFill="1" applyBorder="1" applyAlignment="1" applyProtection="1">
      <alignment horizontal="right" vertical="center" wrapText="1"/>
      <protection hidden="1"/>
    </xf>
    <xf numFmtId="0" fontId="5" fillId="0" borderId="22" xfId="0" applyFont="1" applyFill="1" applyBorder="1" applyAlignment="1" applyProtection="1">
      <alignment horizontal="left" vertical="top" wrapText="1"/>
      <protection hidden="1"/>
    </xf>
    <xf numFmtId="2" fontId="5" fillId="0" borderId="59" xfId="0" applyNumberFormat="1" applyFont="1" applyFill="1" applyBorder="1" applyAlignment="1" applyProtection="1">
      <alignment horizontal="right" vertical="center"/>
      <protection hidden="1"/>
    </xf>
    <xf numFmtId="0" fontId="5" fillId="0" borderId="31" xfId="0" applyFont="1" applyFill="1" applyBorder="1" applyAlignment="1" applyProtection="1">
      <alignment horizontal="center" vertical="center"/>
      <protection hidden="1"/>
    </xf>
    <xf numFmtId="0" fontId="5" fillId="35" borderId="22" xfId="0" applyFont="1" applyFill="1" applyBorder="1" applyAlignment="1" applyProtection="1">
      <alignment horizontal="left" vertical="top" wrapText="1"/>
      <protection hidden="1"/>
    </xf>
    <xf numFmtId="2" fontId="5" fillId="35" borderId="31" xfId="0" applyNumberFormat="1" applyFont="1" applyFill="1" applyBorder="1" applyAlignment="1" applyProtection="1">
      <alignment horizontal="center" vertical="center"/>
      <protection hidden="1"/>
    </xf>
    <xf numFmtId="0" fontId="5" fillId="35" borderId="31" xfId="0" applyFont="1" applyFill="1" applyBorder="1" applyAlignment="1" applyProtection="1">
      <alignment horizontal="center" vertical="center"/>
      <protection hidden="1"/>
    </xf>
    <xf numFmtId="4" fontId="5" fillId="35" borderId="31" xfId="0" applyNumberFormat="1" applyFont="1" applyFill="1" applyBorder="1" applyAlignment="1" applyProtection="1">
      <alignment horizontal="right" vertical="center"/>
      <protection hidden="1"/>
    </xf>
    <xf numFmtId="2" fontId="5" fillId="35" borderId="59" xfId="0" applyNumberFormat="1" applyFont="1" applyFill="1" applyBorder="1" applyAlignment="1" applyProtection="1">
      <alignment horizontal="right" vertical="center"/>
      <protection hidden="1"/>
    </xf>
    <xf numFmtId="4" fontId="5" fillId="35" borderId="22" xfId="0" applyNumberFormat="1" applyFont="1" applyFill="1" applyBorder="1" applyAlignment="1" applyProtection="1">
      <alignment horizontal="right" vertical="center"/>
      <protection hidden="1"/>
    </xf>
    <xf numFmtId="197" fontId="5" fillId="35" borderId="24" xfId="0" applyNumberFormat="1" applyFont="1" applyFill="1" applyBorder="1" applyAlignment="1" applyProtection="1">
      <alignment horizontal="right" vertical="center" wrapText="1"/>
      <protection hidden="1"/>
    </xf>
    <xf numFmtId="0" fontId="5" fillId="35" borderId="22" xfId="0" applyFont="1" applyFill="1" applyBorder="1" applyAlignment="1" applyProtection="1">
      <alignment horizontal="justify" vertical="top" wrapText="1"/>
      <protection hidden="1"/>
    </xf>
    <xf numFmtId="2" fontId="5" fillId="35" borderId="22" xfId="0" applyNumberFormat="1" applyFont="1" applyFill="1" applyBorder="1" applyAlignment="1" applyProtection="1">
      <alignment horizontal="center" vertical="center"/>
      <protection hidden="1"/>
    </xf>
    <xf numFmtId="0" fontId="5" fillId="35" borderId="31" xfId="0" applyFont="1" applyFill="1" applyBorder="1" applyAlignment="1" applyProtection="1">
      <alignment horizontal="justify" vertical="top" wrapText="1"/>
      <protection hidden="1"/>
    </xf>
    <xf numFmtId="2" fontId="5" fillId="35" borderId="61" xfId="0" applyNumberFormat="1" applyFont="1" applyFill="1" applyBorder="1" applyAlignment="1" applyProtection="1">
      <alignment horizontal="right" vertical="center"/>
      <protection hidden="1"/>
    </xf>
    <xf numFmtId="197" fontId="5" fillId="35" borderId="56" xfId="0" applyNumberFormat="1" applyFont="1" applyFill="1" applyBorder="1" applyAlignment="1" applyProtection="1">
      <alignment horizontal="right" vertical="center" wrapText="1"/>
      <protection hidden="1"/>
    </xf>
    <xf numFmtId="4" fontId="6" fillId="0" borderId="31" xfId="0" applyNumberFormat="1" applyFont="1" applyFill="1" applyBorder="1" applyAlignment="1" applyProtection="1">
      <alignment horizontal="right" vertical="center" wrapText="1"/>
      <protection hidden="1"/>
    </xf>
    <xf numFmtId="4" fontId="6" fillId="0" borderId="38" xfId="0" applyNumberFormat="1" applyFont="1" applyFill="1" applyBorder="1" applyAlignment="1" applyProtection="1">
      <alignment horizontal="right" vertical="center" wrapText="1"/>
      <protection hidden="1"/>
    </xf>
    <xf numFmtId="4" fontId="6" fillId="0" borderId="61" xfId="0" applyNumberFormat="1" applyFont="1" applyFill="1" applyBorder="1" applyAlignment="1" applyProtection="1">
      <alignment horizontal="right" vertical="center" wrapText="1"/>
      <protection hidden="1"/>
    </xf>
    <xf numFmtId="4" fontId="6" fillId="0" borderId="56" xfId="68" applyNumberFormat="1" applyFont="1" applyFill="1" applyBorder="1" applyAlignment="1" applyProtection="1">
      <alignment horizontal="right" vertical="center" wrapText="1"/>
      <protection hidden="1"/>
    </xf>
    <xf numFmtId="4" fontId="5" fillId="35" borderId="40" xfId="0" applyNumberFormat="1" applyFont="1" applyFill="1" applyBorder="1" applyAlignment="1" applyProtection="1">
      <alignment horizontal="center" vertical="center"/>
      <protection hidden="1"/>
    </xf>
    <xf numFmtId="2" fontId="5" fillId="35" borderId="39" xfId="0" applyNumberFormat="1" applyFont="1" applyFill="1" applyBorder="1" applyAlignment="1" applyProtection="1">
      <alignment horizontal="center" vertical="center"/>
      <protection hidden="1"/>
    </xf>
    <xf numFmtId="4" fontId="5" fillId="35" borderId="39" xfId="0" applyNumberFormat="1" applyFont="1" applyFill="1" applyBorder="1" applyAlignment="1" applyProtection="1">
      <alignment horizontal="center" vertical="center"/>
      <protection hidden="1"/>
    </xf>
    <xf numFmtId="2" fontId="5" fillId="35" borderId="40" xfId="0" applyNumberFormat="1" applyFont="1" applyFill="1" applyBorder="1" applyAlignment="1" applyProtection="1">
      <alignment horizontal="right" vertical="center"/>
      <protection hidden="1"/>
    </xf>
    <xf numFmtId="4" fontId="5" fillId="35" borderId="39" xfId="0" applyNumberFormat="1" applyFont="1" applyFill="1" applyBorder="1" applyAlignment="1" applyProtection="1">
      <alignment horizontal="justify" vertical="center" wrapText="1"/>
      <protection hidden="1"/>
    </xf>
    <xf numFmtId="2" fontId="5" fillId="35" borderId="40" xfId="0" applyNumberFormat="1" applyFont="1" applyFill="1" applyBorder="1" applyAlignment="1" applyProtection="1">
      <alignment horizontal="center" vertical="center"/>
      <protection hidden="1"/>
    </xf>
    <xf numFmtId="4" fontId="5" fillId="35" borderId="31" xfId="0" applyNumberFormat="1" applyFont="1" applyFill="1" applyBorder="1" applyAlignment="1" applyProtection="1">
      <alignment horizontal="center" vertical="center"/>
      <protection hidden="1"/>
    </xf>
    <xf numFmtId="4" fontId="5" fillId="35" borderId="31" xfId="0" applyNumberFormat="1" applyFont="1" applyFill="1" applyBorder="1" applyAlignment="1" applyProtection="1">
      <alignment horizontal="justify" vertical="center" wrapText="1"/>
      <protection hidden="1"/>
    </xf>
    <xf numFmtId="4" fontId="5" fillId="35" borderId="22" xfId="0" applyNumberFormat="1" applyFont="1" applyFill="1" applyBorder="1" applyAlignment="1" applyProtection="1">
      <alignment horizontal="center" vertical="center"/>
      <protection hidden="1"/>
    </xf>
    <xf numFmtId="2" fontId="5" fillId="35" borderId="22" xfId="0" applyNumberFormat="1" applyFont="1" applyFill="1" applyBorder="1" applyAlignment="1" applyProtection="1">
      <alignment horizontal="right" vertical="center"/>
      <protection hidden="1"/>
    </xf>
    <xf numFmtId="4" fontId="6" fillId="0" borderId="40" xfId="0" applyNumberFormat="1" applyFont="1" applyFill="1" applyBorder="1" applyAlignment="1" applyProtection="1">
      <alignment horizontal="right" vertical="center" wrapText="1"/>
      <protection hidden="1"/>
    </xf>
    <xf numFmtId="0" fontId="6" fillId="33" borderId="10" xfId="0" applyFont="1" applyFill="1" applyBorder="1" applyAlignment="1" applyProtection="1">
      <alignment horizontal="left" vertical="center" wrapText="1"/>
      <protection hidden="1"/>
    </xf>
    <xf numFmtId="0" fontId="5" fillId="33" borderId="13" xfId="0" applyFont="1" applyFill="1" applyBorder="1" applyAlignment="1" applyProtection="1">
      <alignment vertical="center" wrapText="1"/>
      <protection hidden="1"/>
    </xf>
    <xf numFmtId="4" fontId="5" fillId="35" borderId="46" xfId="0" applyNumberFormat="1" applyFont="1" applyFill="1" applyBorder="1" applyAlignment="1" applyProtection="1">
      <alignment horizontal="right" vertical="center" wrapText="1"/>
      <protection hidden="1"/>
    </xf>
    <xf numFmtId="4" fontId="5" fillId="0" borderId="46" xfId="0" applyNumberFormat="1" applyFont="1" applyFill="1" applyBorder="1" applyAlignment="1" applyProtection="1">
      <alignment horizontal="right" vertical="center" wrapText="1"/>
      <protection hidden="1"/>
    </xf>
    <xf numFmtId="4" fontId="5" fillId="0" borderId="40" xfId="0" applyNumberFormat="1" applyFont="1" applyFill="1" applyBorder="1" applyAlignment="1" applyProtection="1">
      <alignment horizontal="right" vertical="center" wrapText="1"/>
      <protection hidden="1"/>
    </xf>
    <xf numFmtId="4" fontId="5" fillId="0" borderId="62" xfId="0" applyNumberFormat="1" applyFont="1" applyFill="1" applyBorder="1" applyAlignment="1" applyProtection="1">
      <alignment horizontal="right" vertical="center" wrapText="1"/>
      <protection hidden="1"/>
    </xf>
    <xf numFmtId="4" fontId="5" fillId="0" borderId="31" xfId="0" applyNumberFormat="1" applyFont="1" applyFill="1" applyBorder="1" applyAlignment="1" applyProtection="1">
      <alignment horizontal="right" vertical="center" wrapText="1"/>
      <protection hidden="1"/>
    </xf>
    <xf numFmtId="4" fontId="6" fillId="33" borderId="13" xfId="0" applyNumberFormat="1" applyFont="1" applyFill="1" applyBorder="1" applyAlignment="1" applyProtection="1">
      <alignment vertical="center" wrapText="1"/>
      <protection hidden="1"/>
    </xf>
    <xf numFmtId="4" fontId="5" fillId="35" borderId="47" xfId="0" applyNumberFormat="1" applyFont="1" applyFill="1" applyBorder="1" applyAlignment="1" applyProtection="1">
      <alignment horizontal="right" vertical="center" wrapText="1"/>
      <protection hidden="1"/>
    </xf>
    <xf numFmtId="1" fontId="5" fillId="35" borderId="40" xfId="0" applyNumberFormat="1" applyFont="1" applyFill="1" applyBorder="1" applyAlignment="1" applyProtection="1">
      <alignment horizontal="left" vertical="center" wrapText="1"/>
      <protection hidden="1"/>
    </xf>
    <xf numFmtId="1" fontId="5" fillId="35" borderId="22" xfId="0" applyNumberFormat="1" applyFont="1" applyFill="1" applyBorder="1" applyAlignment="1" applyProtection="1">
      <alignment horizontal="left" vertical="center" wrapText="1"/>
      <protection hidden="1"/>
    </xf>
    <xf numFmtId="4" fontId="5" fillId="35" borderId="22" xfId="0" applyNumberFormat="1" applyFont="1" applyFill="1" applyBorder="1" applyAlignment="1" applyProtection="1">
      <alignment horizontal="right" vertical="center" wrapText="1"/>
      <protection hidden="1"/>
    </xf>
    <xf numFmtId="1" fontId="5" fillId="35" borderId="39" xfId="0" applyNumberFormat="1" applyFont="1" applyFill="1" applyBorder="1" applyAlignment="1" applyProtection="1">
      <alignment horizontal="left" vertical="center" wrapText="1"/>
      <protection hidden="1"/>
    </xf>
    <xf numFmtId="0" fontId="5" fillId="35" borderId="22" xfId="0" applyFont="1" applyFill="1" applyBorder="1" applyAlignment="1" applyProtection="1">
      <alignment vertical="center" wrapText="1"/>
      <protection hidden="1"/>
    </xf>
    <xf numFmtId="1" fontId="5" fillId="35" borderId="31" xfId="0" applyNumberFormat="1" applyFont="1" applyFill="1" applyBorder="1" applyAlignment="1" applyProtection="1">
      <alignment horizontal="left" vertical="center" wrapText="1"/>
      <protection hidden="1"/>
    </xf>
    <xf numFmtId="0" fontId="5" fillId="35" borderId="31" xfId="0" applyFont="1" applyFill="1" applyBorder="1" applyAlignment="1" applyProtection="1">
      <alignment vertical="center" wrapText="1"/>
      <protection hidden="1"/>
    </xf>
    <xf numFmtId="0" fontId="5" fillId="0" borderId="39" xfId="0" applyFont="1" applyFill="1" applyBorder="1" applyAlignment="1" applyProtection="1">
      <alignment vertical="center" wrapText="1"/>
      <protection hidden="1"/>
    </xf>
    <xf numFmtId="0" fontId="5" fillId="0" borderId="22" xfId="0" applyFont="1" applyFill="1" applyBorder="1" applyAlignment="1" applyProtection="1">
      <alignment vertical="center" wrapText="1"/>
      <protection hidden="1"/>
    </xf>
    <xf numFmtId="4" fontId="5" fillId="0" borderId="47" xfId="0" applyNumberFormat="1" applyFont="1" applyFill="1" applyBorder="1" applyAlignment="1" applyProtection="1">
      <alignment horizontal="right" vertical="center" wrapText="1"/>
      <protection hidden="1"/>
    </xf>
    <xf numFmtId="196" fontId="5" fillId="0" borderId="39" xfId="0" applyNumberFormat="1" applyFont="1" applyBorder="1" applyAlignment="1" applyProtection="1">
      <alignment horizontal="center" vertical="center" wrapText="1"/>
      <protection hidden="1"/>
    </xf>
    <xf numFmtId="4" fontId="5" fillId="0" borderId="39" xfId="0" applyNumberFormat="1" applyFont="1" applyFill="1" applyBorder="1" applyAlignment="1" applyProtection="1">
      <alignment horizontal="right" vertical="center" wrapText="1"/>
      <protection hidden="1"/>
    </xf>
    <xf numFmtId="0" fontId="5" fillId="0" borderId="22" xfId="0" applyFont="1" applyFill="1" applyBorder="1" applyAlignment="1" applyProtection="1">
      <alignment horizontal="justify" vertical="center" wrapText="1"/>
      <protection hidden="1"/>
    </xf>
    <xf numFmtId="0" fontId="5" fillId="0" borderId="31" xfId="0" applyFont="1" applyFill="1" applyBorder="1" applyAlignment="1" applyProtection="1">
      <alignment horizontal="justify" vertical="center" wrapText="1"/>
      <protection hidden="1"/>
    </xf>
    <xf numFmtId="0" fontId="5" fillId="35" borderId="40" xfId="0" applyFont="1" applyFill="1" applyBorder="1" applyAlignment="1" applyProtection="1">
      <alignment horizontal="justify" vertical="center" wrapText="1"/>
      <protection hidden="1"/>
    </xf>
    <xf numFmtId="0" fontId="30" fillId="0" borderId="63" xfId="0" applyFont="1" applyFill="1" applyBorder="1" applyAlignment="1" applyProtection="1">
      <alignment horizontal="center" vertical="center" wrapText="1"/>
      <protection hidden="1"/>
    </xf>
    <xf numFmtId="0" fontId="30" fillId="0" borderId="64" xfId="0" applyFont="1" applyFill="1" applyBorder="1" applyAlignment="1" applyProtection="1">
      <alignment horizontal="center" vertical="center" wrapText="1"/>
      <protection hidden="1"/>
    </xf>
    <xf numFmtId="0" fontId="30" fillId="0" borderId="65" xfId="0" applyFont="1" applyFill="1" applyBorder="1" applyAlignment="1" applyProtection="1">
      <alignment horizontal="center" vertical="center" wrapText="1"/>
      <protection hidden="1"/>
    </xf>
    <xf numFmtId="0" fontId="30" fillId="0" borderId="0" xfId="0" applyFont="1" applyFill="1" applyBorder="1" applyAlignment="1" applyProtection="1">
      <alignment horizontal="center" vertical="center" wrapText="1"/>
      <protection hidden="1"/>
    </xf>
    <xf numFmtId="0" fontId="30" fillId="0" borderId="64" xfId="0" applyFont="1" applyBorder="1" applyAlignment="1" applyProtection="1">
      <alignment horizontal="center" vertical="center" wrapText="1"/>
      <protection hidden="1"/>
    </xf>
    <xf numFmtId="0" fontId="30" fillId="0" borderId="66" xfId="0" applyFont="1" applyBorder="1" applyAlignment="1" applyProtection="1">
      <alignment horizontal="center" vertical="center" wrapText="1"/>
      <protection hidden="1"/>
    </xf>
    <xf numFmtId="0" fontId="30" fillId="0" borderId="0" xfId="0" applyFont="1" applyBorder="1" applyAlignment="1" applyProtection="1">
      <alignment horizontal="center" vertical="center" wrapText="1"/>
      <protection hidden="1"/>
    </xf>
    <xf numFmtId="0" fontId="30" fillId="0" borderId="15" xfId="0" applyFont="1" applyBorder="1" applyAlignment="1" applyProtection="1">
      <alignment horizontal="center" vertical="center" wrapText="1"/>
      <protection hidden="1"/>
    </xf>
    <xf numFmtId="0" fontId="6" fillId="0" borderId="65" xfId="0" applyFont="1" applyFill="1" applyBorder="1" applyAlignment="1" applyProtection="1">
      <alignment horizontal="left" vertical="center" wrapText="1"/>
      <protection hidden="1"/>
    </xf>
    <xf numFmtId="0" fontId="6" fillId="0" borderId="0" xfId="0" applyFont="1" applyFill="1" applyBorder="1" applyAlignment="1" applyProtection="1">
      <alignment horizontal="left" vertical="center" wrapText="1"/>
      <protection hidden="1"/>
    </xf>
    <xf numFmtId="0" fontId="29" fillId="36" borderId="67" xfId="0" applyFont="1" applyFill="1" applyBorder="1" applyAlignment="1" applyProtection="1">
      <alignment horizontal="center" vertical="center" wrapText="1"/>
      <protection hidden="1"/>
    </xf>
    <xf numFmtId="0" fontId="29" fillId="36" borderId="43" xfId="0" applyFont="1" applyFill="1" applyBorder="1" applyAlignment="1" applyProtection="1">
      <alignment horizontal="center" vertical="center" wrapText="1"/>
      <protection hidden="1"/>
    </xf>
    <xf numFmtId="0" fontId="29" fillId="36" borderId="68" xfId="0" applyFont="1" applyFill="1" applyBorder="1" applyAlignment="1" applyProtection="1">
      <alignment horizontal="center" vertical="center" wrapText="1"/>
      <protection hidden="1"/>
    </xf>
    <xf numFmtId="0" fontId="29" fillId="36" borderId="49" xfId="0" applyFont="1" applyFill="1" applyBorder="1" applyAlignment="1" applyProtection="1">
      <alignment horizontal="center" vertical="center" wrapText="1"/>
      <protection hidden="1"/>
    </xf>
    <xf numFmtId="0" fontId="29" fillId="36" borderId="69" xfId="0" applyFont="1" applyFill="1" applyBorder="1" applyAlignment="1" applyProtection="1">
      <alignment horizontal="center" vertical="center" wrapText="1"/>
      <protection hidden="1"/>
    </xf>
    <xf numFmtId="0" fontId="29" fillId="36" borderId="70" xfId="0" applyFont="1" applyFill="1" applyBorder="1" applyAlignment="1" applyProtection="1">
      <alignment horizontal="center" vertical="center" wrapText="1"/>
      <protection hidden="1"/>
    </xf>
    <xf numFmtId="10" fontId="6" fillId="0" borderId="71" xfId="0" applyNumberFormat="1" applyFont="1" applyBorder="1" applyAlignment="1" applyProtection="1">
      <alignment horizontal="center" vertical="center" wrapText="1"/>
      <protection hidden="1"/>
    </xf>
    <xf numFmtId="10" fontId="6" fillId="0" borderId="72" xfId="0" applyNumberFormat="1" applyFont="1" applyBorder="1" applyAlignment="1" applyProtection="1">
      <alignment horizontal="center" vertical="center" wrapText="1"/>
      <protection hidden="1"/>
    </xf>
    <xf numFmtId="0" fontId="26" fillId="37" borderId="52" xfId="0" applyFont="1" applyFill="1" applyBorder="1" applyAlignment="1" applyProtection="1">
      <alignment horizontal="center" vertical="center" wrapText="1"/>
      <protection hidden="1"/>
    </xf>
    <xf numFmtId="0" fontId="26" fillId="37" borderId="13" xfId="0" applyFont="1" applyFill="1" applyBorder="1" applyAlignment="1" applyProtection="1">
      <alignment horizontal="center" vertical="center" wrapText="1"/>
      <protection hidden="1"/>
    </xf>
    <xf numFmtId="0" fontId="26" fillId="37" borderId="14" xfId="0" applyFont="1" applyFill="1" applyBorder="1" applyAlignment="1" applyProtection="1">
      <alignment horizontal="center" vertical="center" wrapText="1"/>
      <protection hidden="1"/>
    </xf>
    <xf numFmtId="0" fontId="6" fillId="34" borderId="11" xfId="0" applyFont="1" applyFill="1" applyBorder="1" applyAlignment="1" applyProtection="1">
      <alignment horizontal="left" vertical="center" wrapText="1"/>
      <protection hidden="1"/>
    </xf>
    <xf numFmtId="0" fontId="6" fillId="34" borderId="10" xfId="0" applyFont="1" applyFill="1" applyBorder="1" applyAlignment="1" applyProtection="1">
      <alignment horizontal="left" vertical="center" wrapText="1"/>
      <protection hidden="1"/>
    </xf>
    <xf numFmtId="0" fontId="26" fillId="0" borderId="12" xfId="0" applyFont="1" applyFill="1" applyBorder="1" applyAlignment="1" applyProtection="1">
      <alignment horizontal="left" vertical="center" wrapText="1"/>
      <protection locked="0"/>
    </xf>
    <xf numFmtId="0" fontId="26" fillId="0" borderId="13" xfId="0" applyFont="1" applyFill="1" applyBorder="1" applyAlignment="1" applyProtection="1">
      <alignment horizontal="left" vertical="center" wrapText="1"/>
      <protection locked="0"/>
    </xf>
    <xf numFmtId="0" fontId="26" fillId="0" borderId="73" xfId="0" applyFont="1" applyFill="1" applyBorder="1" applyAlignment="1" applyProtection="1">
      <alignment horizontal="left" vertical="center" wrapText="1"/>
      <protection locked="0"/>
    </xf>
    <xf numFmtId="0" fontId="26" fillId="0" borderId="14" xfId="0" applyFont="1" applyFill="1" applyBorder="1" applyAlignment="1" applyProtection="1">
      <alignment horizontal="left" vertical="center" wrapText="1"/>
      <protection locked="0"/>
    </xf>
    <xf numFmtId="0" fontId="6" fillId="34" borderId="12" xfId="0" applyFont="1" applyFill="1" applyBorder="1" applyAlignment="1" applyProtection="1">
      <alignment horizontal="left" vertical="center" wrapText="1"/>
      <protection hidden="1"/>
    </xf>
    <xf numFmtId="0" fontId="6" fillId="34" borderId="74" xfId="0" applyFont="1" applyFill="1" applyBorder="1" applyAlignment="1" applyProtection="1">
      <alignment horizontal="center" vertical="center" wrapText="1"/>
      <protection hidden="1"/>
    </xf>
    <xf numFmtId="0" fontId="6" fillId="34" borderId="75" xfId="0" applyFont="1" applyFill="1" applyBorder="1" applyAlignment="1" applyProtection="1">
      <alignment horizontal="center" vertical="center" wrapText="1"/>
      <protection hidden="1"/>
    </xf>
    <xf numFmtId="0" fontId="6" fillId="34" borderId="76" xfId="0" applyFont="1" applyFill="1" applyBorder="1" applyAlignment="1" applyProtection="1">
      <alignment horizontal="center" vertical="center" wrapText="1"/>
      <protection hidden="1"/>
    </xf>
    <xf numFmtId="0" fontId="6" fillId="34" borderId="58" xfId="0" applyFont="1" applyFill="1" applyBorder="1" applyAlignment="1" applyProtection="1">
      <alignment horizontal="center" vertical="center" wrapText="1"/>
      <protection hidden="1"/>
    </xf>
    <xf numFmtId="2" fontId="6" fillId="34" borderId="76" xfId="0" applyNumberFormat="1" applyFont="1" applyFill="1" applyBorder="1" applyAlignment="1" applyProtection="1">
      <alignment horizontal="center" vertical="center" wrapText="1"/>
      <protection hidden="1"/>
    </xf>
    <xf numFmtId="2" fontId="6" fillId="34" borderId="58" xfId="0" applyNumberFormat="1" applyFont="1" applyFill="1" applyBorder="1" applyAlignment="1" applyProtection="1">
      <alignment horizontal="center" vertical="center" wrapText="1"/>
      <protection hidden="1"/>
    </xf>
    <xf numFmtId="4" fontId="6" fillId="34" borderId="12" xfId="0" applyNumberFormat="1" applyFont="1" applyFill="1" applyBorder="1" applyAlignment="1" applyProtection="1">
      <alignment horizontal="center" vertical="center" wrapText="1"/>
      <protection hidden="1"/>
    </xf>
    <xf numFmtId="4" fontId="6" fillId="34" borderId="73" xfId="0" applyNumberFormat="1" applyFont="1" applyFill="1" applyBorder="1" applyAlignment="1" applyProtection="1">
      <alignment horizontal="center" vertical="center" wrapText="1"/>
      <protection hidden="1"/>
    </xf>
    <xf numFmtId="4" fontId="6" fillId="34" borderId="76" xfId="0" applyNumberFormat="1" applyFont="1" applyFill="1" applyBorder="1" applyAlignment="1" applyProtection="1">
      <alignment horizontal="center" vertical="center" wrapText="1"/>
      <protection hidden="1"/>
    </xf>
    <xf numFmtId="4" fontId="6" fillId="34" borderId="58" xfId="0" applyNumberFormat="1" applyFont="1" applyFill="1" applyBorder="1" applyAlignment="1" applyProtection="1">
      <alignment horizontal="center" vertical="center" wrapText="1"/>
      <protection hidden="1"/>
    </xf>
    <xf numFmtId="4" fontId="6" fillId="34" borderId="77" xfId="0" applyNumberFormat="1" applyFont="1" applyFill="1" applyBorder="1" applyAlignment="1" applyProtection="1">
      <alignment horizontal="center" vertical="center" wrapText="1"/>
      <protection hidden="1"/>
    </xf>
    <xf numFmtId="4" fontId="6" fillId="34" borderId="78" xfId="0" applyNumberFormat="1" applyFont="1" applyFill="1" applyBorder="1" applyAlignment="1" applyProtection="1">
      <alignment horizontal="center" vertical="center" wrapText="1"/>
      <protection hidden="1"/>
    </xf>
    <xf numFmtId="0" fontId="6" fillId="35" borderId="12" xfId="0" applyFont="1" applyFill="1" applyBorder="1" applyAlignment="1" applyProtection="1">
      <alignment horizontal="left" vertical="top" wrapText="1"/>
      <protection hidden="1"/>
    </xf>
    <xf numFmtId="0" fontId="6" fillId="35" borderId="13" xfId="0" applyFont="1" applyFill="1" applyBorder="1" applyAlignment="1" applyProtection="1">
      <alignment horizontal="left" vertical="top" wrapText="1"/>
      <protection hidden="1"/>
    </xf>
    <xf numFmtId="0" fontId="6" fillId="35" borderId="14" xfId="0" applyFont="1" applyFill="1" applyBorder="1" applyAlignment="1" applyProtection="1">
      <alignment horizontal="left" vertical="top" wrapText="1"/>
      <protection hidden="1"/>
    </xf>
    <xf numFmtId="0" fontId="6" fillId="36" borderId="79" xfId="0" applyFont="1" applyFill="1" applyBorder="1" applyAlignment="1" applyProtection="1">
      <alignment horizontal="left" vertical="center" wrapText="1"/>
      <protection hidden="1"/>
    </xf>
    <xf numFmtId="0" fontId="6" fillId="36" borderId="13" xfId="0" applyFont="1" applyFill="1" applyBorder="1" applyAlignment="1" applyProtection="1">
      <alignment horizontal="left" vertical="center" wrapText="1"/>
      <protection hidden="1"/>
    </xf>
    <xf numFmtId="0" fontId="6" fillId="36" borderId="14" xfId="0" applyFont="1" applyFill="1" applyBorder="1" applyAlignment="1" applyProtection="1">
      <alignment horizontal="left" vertical="center" wrapText="1"/>
      <protection hidden="1"/>
    </xf>
    <xf numFmtId="0" fontId="5" fillId="0" borderId="0" xfId="0" applyFont="1" applyFill="1" applyBorder="1" applyAlignment="1" applyProtection="1">
      <alignment horizontal="center" wrapText="1"/>
      <protection hidden="1"/>
    </xf>
    <xf numFmtId="4" fontId="5" fillId="0" borderId="31" xfId="0" applyNumberFormat="1" applyFont="1" applyFill="1" applyBorder="1" applyAlignment="1" applyProtection="1">
      <alignment horizontal="right" vertical="center" wrapText="1"/>
      <protection hidden="1"/>
    </xf>
    <xf numFmtId="4" fontId="5" fillId="0" borderId="39" xfId="0" applyNumberFormat="1" applyFont="1" applyFill="1" applyBorder="1" applyAlignment="1" applyProtection="1">
      <alignment horizontal="right" vertical="center" wrapText="1"/>
      <protection hidden="1"/>
    </xf>
    <xf numFmtId="4" fontId="5" fillId="0" borderId="40" xfId="0" applyNumberFormat="1" applyFont="1" applyFill="1" applyBorder="1" applyAlignment="1" applyProtection="1">
      <alignment horizontal="right" vertical="center" wrapText="1"/>
      <protection hidden="1"/>
    </xf>
    <xf numFmtId="40" fontId="5" fillId="0" borderId="56" xfId="0" applyNumberFormat="1" applyFont="1" applyBorder="1" applyAlignment="1" applyProtection="1">
      <alignment horizontal="right" vertical="center"/>
      <protection hidden="1"/>
    </xf>
    <xf numFmtId="40" fontId="5" fillId="0" borderId="57" xfId="0" applyNumberFormat="1" applyFont="1" applyBorder="1" applyAlignment="1" applyProtection="1">
      <alignment horizontal="right" vertical="center"/>
      <protection hidden="1"/>
    </xf>
    <xf numFmtId="40" fontId="5" fillId="0" borderId="51" xfId="0" applyNumberFormat="1" applyFont="1" applyBorder="1" applyAlignment="1" applyProtection="1">
      <alignment horizontal="right" vertical="center"/>
      <protection hidden="1"/>
    </xf>
    <xf numFmtId="2" fontId="5" fillId="0" borderId="62" xfId="0" applyNumberFormat="1" applyFont="1" applyBorder="1" applyAlignment="1" applyProtection="1">
      <alignment horizontal="center" vertical="center" wrapText="1"/>
      <protection hidden="1"/>
    </xf>
    <xf numFmtId="2" fontId="5" fillId="0" borderId="47" xfId="0" applyNumberFormat="1" applyFont="1" applyBorder="1" applyAlignment="1" applyProtection="1">
      <alignment horizontal="center" vertical="center" wrapText="1"/>
      <protection hidden="1"/>
    </xf>
    <xf numFmtId="2" fontId="5" fillId="0" borderId="46" xfId="0" applyNumberFormat="1" applyFont="1" applyBorder="1" applyAlignment="1" applyProtection="1">
      <alignment horizontal="center" vertical="center" wrapText="1"/>
      <protection hidden="1"/>
    </xf>
    <xf numFmtId="0" fontId="5" fillId="0" borderId="31" xfId="0" applyFont="1" applyFill="1" applyBorder="1" applyAlignment="1" applyProtection="1">
      <alignment horizontal="center" vertical="center" wrapText="1"/>
      <protection hidden="1"/>
    </xf>
    <xf numFmtId="0" fontId="5" fillId="0" borderId="39" xfId="0" applyFont="1" applyFill="1" applyBorder="1" applyAlignment="1" applyProtection="1">
      <alignment horizontal="center" vertical="center" wrapText="1"/>
      <protection hidden="1"/>
    </xf>
    <xf numFmtId="0" fontId="5" fillId="0" borderId="40" xfId="0" applyFont="1" applyFill="1" applyBorder="1" applyAlignment="1" applyProtection="1">
      <alignment horizontal="center" vertical="center" wrapText="1"/>
      <protection hidden="1"/>
    </xf>
    <xf numFmtId="4" fontId="5" fillId="0" borderId="31" xfId="0" applyNumberFormat="1" applyFont="1" applyFill="1" applyBorder="1" applyAlignment="1" applyProtection="1">
      <alignment horizontal="right" vertical="center" wrapText="1"/>
      <protection locked="0"/>
    </xf>
    <xf numFmtId="4" fontId="5" fillId="0" borderId="39" xfId="0" applyNumberFormat="1" applyFont="1" applyFill="1" applyBorder="1" applyAlignment="1" applyProtection="1">
      <alignment horizontal="right" vertical="center" wrapText="1"/>
      <protection locked="0"/>
    </xf>
    <xf numFmtId="4" fontId="5" fillId="0" borderId="40" xfId="0" applyNumberFormat="1" applyFont="1" applyFill="1" applyBorder="1" applyAlignment="1" applyProtection="1">
      <alignment horizontal="right" vertical="center" wrapText="1"/>
      <protection locked="0"/>
    </xf>
    <xf numFmtId="0" fontId="5" fillId="0" borderId="80" xfId="0" applyNumberFormat="1" applyFont="1" applyBorder="1" applyAlignment="1" applyProtection="1">
      <alignment horizontal="left" vertical="center" wrapText="1"/>
      <protection hidden="1"/>
    </xf>
    <xf numFmtId="0" fontId="5" fillId="0" borderId="41" xfId="0" applyNumberFormat="1" applyFont="1" applyBorder="1" applyAlignment="1" applyProtection="1">
      <alignment horizontal="left" vertical="center" wrapText="1"/>
      <protection hidden="1"/>
    </xf>
    <xf numFmtId="40" fontId="5" fillId="0" borderId="54" xfId="0" applyNumberFormat="1" applyFont="1" applyBorder="1" applyAlignment="1" applyProtection="1">
      <alignment horizontal="right" vertical="center"/>
      <protection hidden="1"/>
    </xf>
    <xf numFmtId="40" fontId="5" fillId="0" borderId="55" xfId="0" applyNumberFormat="1" applyFont="1" applyBorder="1" applyAlignment="1" applyProtection="1">
      <alignment horizontal="right" vertical="center"/>
      <protection hidden="1"/>
    </xf>
    <xf numFmtId="40" fontId="5" fillId="0" borderId="50" xfId="0" applyNumberFormat="1" applyFont="1" applyBorder="1" applyAlignment="1" applyProtection="1">
      <alignment horizontal="right" vertical="center"/>
      <protection hidden="1"/>
    </xf>
    <xf numFmtId="4" fontId="5" fillId="0" borderId="61" xfId="0" applyNumberFormat="1" applyFont="1" applyFill="1" applyBorder="1" applyAlignment="1" applyProtection="1">
      <alignment horizontal="right" vertical="center" wrapText="1"/>
      <protection hidden="1"/>
    </xf>
    <xf numFmtId="4" fontId="5" fillId="0" borderId="81" xfId="0" applyNumberFormat="1" applyFont="1" applyFill="1" applyBorder="1" applyAlignment="1" applyProtection="1">
      <alignment horizontal="right" vertical="center" wrapText="1"/>
      <protection hidden="1"/>
    </xf>
    <xf numFmtId="4" fontId="5" fillId="0" borderId="60" xfId="0" applyNumberFormat="1" applyFont="1" applyFill="1" applyBorder="1" applyAlignment="1" applyProtection="1">
      <alignment horizontal="right" vertical="center" wrapText="1"/>
      <protection hidden="1"/>
    </xf>
  </cellXfs>
  <cellStyles count="5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Moeda 2" xfId="49"/>
    <cellStyle name="Moeda 3" xfId="50"/>
    <cellStyle name="Neutra" xfId="51"/>
    <cellStyle name="Normal 2" xfId="52"/>
    <cellStyle name="Normal 2 2" xfId="53"/>
    <cellStyle name="Normal 3" xfId="54"/>
    <cellStyle name="Normal 5 2" xfId="55"/>
    <cellStyle name="Nota" xfId="56"/>
    <cellStyle name="Percent" xfId="57"/>
    <cellStyle name="Saída" xfId="58"/>
    <cellStyle name="Comma [0]" xfId="59"/>
    <cellStyle name="Texto de Aviso" xfId="60"/>
    <cellStyle name="Texto Explicativo" xfId="61"/>
    <cellStyle name="Título" xfId="62"/>
    <cellStyle name="Título 1" xfId="63"/>
    <cellStyle name="Título 2" xfId="64"/>
    <cellStyle name="Título 3" xfId="65"/>
    <cellStyle name="Título 4" xfId="66"/>
    <cellStyle name="Total" xfId="67"/>
    <cellStyle name="Comma" xfId="68"/>
    <cellStyle name="Vírgula 2" xfId="69"/>
    <cellStyle name="Vírgula 3" xfId="70"/>
    <cellStyle name="Vírgula 4"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55"/>
  <sheetViews>
    <sheetView tabSelected="1" workbookViewId="0" topLeftCell="A1">
      <selection activeCell="M2" sqref="M2"/>
    </sheetView>
  </sheetViews>
  <sheetFormatPr defaultColWidth="11.421875" defaultRowHeight="12.75"/>
  <cols>
    <col min="1" max="1" width="5.00390625" style="61" bestFit="1" customWidth="1"/>
    <col min="2" max="2" width="7.28125" style="61" bestFit="1" customWidth="1"/>
    <col min="3" max="3" width="75.7109375" style="62" customWidth="1"/>
    <col min="4" max="4" width="7.421875" style="63" bestFit="1" customWidth="1"/>
    <col min="5" max="5" width="5.8515625" style="64" bestFit="1" customWidth="1"/>
    <col min="6" max="7" width="12.28125" style="65" customWidth="1"/>
    <col min="8" max="8" width="11.8515625" style="65" bestFit="1" customWidth="1"/>
    <col min="9" max="10" width="12.28125" style="65" customWidth="1"/>
    <col min="11" max="11" width="11.8515625" style="65" bestFit="1" customWidth="1"/>
    <col min="12" max="247" width="11.421875" style="10" customWidth="1"/>
    <col min="248" max="248" width="56.28125" style="10" customWidth="1"/>
    <col min="249" max="16384" width="11.421875" style="10" customWidth="1"/>
  </cols>
  <sheetData>
    <row r="1" spans="1:11" s="7" customFormat="1" ht="12.75">
      <c r="A1" s="266" t="s">
        <v>2</v>
      </c>
      <c r="B1" s="267"/>
      <c r="C1" s="267"/>
      <c r="D1" s="267"/>
      <c r="E1" s="267"/>
      <c r="F1" s="267"/>
      <c r="G1" s="267"/>
      <c r="H1" s="267"/>
      <c r="I1" s="270" t="s">
        <v>30</v>
      </c>
      <c r="J1" s="270"/>
      <c r="K1" s="271"/>
    </row>
    <row r="2" spans="1:11" s="7" customFormat="1" ht="12.75">
      <c r="A2" s="268"/>
      <c r="B2" s="269"/>
      <c r="C2" s="269"/>
      <c r="D2" s="269"/>
      <c r="E2" s="269"/>
      <c r="F2" s="269"/>
      <c r="G2" s="269"/>
      <c r="H2" s="269"/>
      <c r="I2" s="272"/>
      <c r="J2" s="272"/>
      <c r="K2" s="273"/>
    </row>
    <row r="3" spans="1:11" ht="12.75">
      <c r="A3" s="274" t="s">
        <v>570</v>
      </c>
      <c r="B3" s="275"/>
      <c r="C3" s="275"/>
      <c r="D3" s="275"/>
      <c r="E3" s="275"/>
      <c r="F3" s="275"/>
      <c r="G3" s="275"/>
      <c r="H3" s="275"/>
      <c r="I3" s="8"/>
      <c r="J3" s="8"/>
      <c r="K3" s="9"/>
    </row>
    <row r="4" spans="1:11" ht="12.75">
      <c r="A4" s="274" t="s">
        <v>128</v>
      </c>
      <c r="B4" s="275"/>
      <c r="C4" s="275"/>
      <c r="D4" s="275"/>
      <c r="E4" s="275"/>
      <c r="F4" s="275"/>
      <c r="G4" s="275"/>
      <c r="H4" s="275"/>
      <c r="I4" s="276" t="s">
        <v>29</v>
      </c>
      <c r="J4" s="277"/>
      <c r="K4" s="11">
        <v>0.25</v>
      </c>
    </row>
    <row r="5" spans="1:11" ht="12.75">
      <c r="A5" s="274" t="s">
        <v>369</v>
      </c>
      <c r="B5" s="275"/>
      <c r="C5" s="275"/>
      <c r="D5" s="275"/>
      <c r="E5" s="275"/>
      <c r="F5" s="275"/>
      <c r="G5" s="275"/>
      <c r="H5" s="275"/>
      <c r="I5" s="12"/>
      <c r="J5" s="8"/>
      <c r="K5" s="13"/>
    </row>
    <row r="6" spans="1:11" ht="12.75" customHeight="1">
      <c r="A6" s="274" t="s">
        <v>36</v>
      </c>
      <c r="B6" s="275"/>
      <c r="C6" s="275"/>
      <c r="D6" s="275"/>
      <c r="E6" s="275"/>
      <c r="F6" s="275"/>
      <c r="G6" s="275"/>
      <c r="H6" s="275"/>
      <c r="I6" s="278" t="s">
        <v>130</v>
      </c>
      <c r="J6" s="279"/>
      <c r="K6" s="282">
        <v>1.1266</v>
      </c>
    </row>
    <row r="7" spans="1:11" ht="24.75" customHeight="1">
      <c r="A7" s="274" t="s">
        <v>129</v>
      </c>
      <c r="B7" s="275"/>
      <c r="C7" s="275"/>
      <c r="D7" s="275"/>
      <c r="E7" s="275"/>
      <c r="F7" s="275"/>
      <c r="G7" s="275"/>
      <c r="H7" s="275"/>
      <c r="I7" s="280"/>
      <c r="J7" s="281"/>
      <c r="K7" s="283"/>
    </row>
    <row r="8" spans="1:11" ht="12.75">
      <c r="A8" s="14"/>
      <c r="B8" s="15"/>
      <c r="C8" s="15"/>
      <c r="D8" s="15"/>
      <c r="E8" s="15"/>
      <c r="F8" s="15"/>
      <c r="G8" s="15"/>
      <c r="H8" s="15"/>
      <c r="I8" s="8"/>
      <c r="J8" s="8"/>
      <c r="K8" s="9"/>
    </row>
    <row r="9" spans="1:256" s="17" customFormat="1" ht="15">
      <c r="A9" s="284" t="s">
        <v>31</v>
      </c>
      <c r="B9" s="285"/>
      <c r="C9" s="285"/>
      <c r="D9" s="285"/>
      <c r="E9" s="285"/>
      <c r="F9" s="285"/>
      <c r="G9" s="285"/>
      <c r="H9" s="285"/>
      <c r="I9" s="285"/>
      <c r="J9" s="285"/>
      <c r="K9" s="28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pans="1:256" s="17" customFormat="1" ht="15">
      <c r="A10" s="287" t="s">
        <v>32</v>
      </c>
      <c r="B10" s="288"/>
      <c r="C10" s="289"/>
      <c r="D10" s="290"/>
      <c r="E10" s="290"/>
      <c r="F10" s="291"/>
      <c r="G10" s="18" t="s">
        <v>33</v>
      </c>
      <c r="H10" s="289"/>
      <c r="I10" s="290"/>
      <c r="J10" s="290"/>
      <c r="K10" s="292"/>
      <c r="L10" s="16"/>
      <c r="M10" s="16"/>
      <c r="N10" s="16"/>
      <c r="O10" s="16"/>
      <c r="P10" s="16"/>
      <c r="Q10" s="16"/>
      <c r="R10" s="16"/>
      <c r="S10" s="19"/>
      <c r="T10" s="16"/>
      <c r="U10" s="16"/>
      <c r="V10" s="16"/>
      <c r="W10" s="16"/>
      <c r="X10" s="16"/>
      <c r="Y10" s="16"/>
      <c r="Z10" s="16"/>
      <c r="AA10" s="19"/>
      <c r="AB10" s="16"/>
      <c r="AC10" s="16"/>
      <c r="AD10" s="16"/>
      <c r="AE10" s="16"/>
      <c r="AF10" s="16"/>
      <c r="AG10" s="16"/>
      <c r="AH10" s="16"/>
      <c r="AI10" s="19"/>
      <c r="AJ10" s="16"/>
      <c r="AK10" s="16"/>
      <c r="AL10" s="16"/>
      <c r="AM10" s="16"/>
      <c r="AN10" s="16"/>
      <c r="AO10" s="16"/>
      <c r="AP10" s="16"/>
      <c r="AQ10" s="19"/>
      <c r="AR10" s="16"/>
      <c r="AS10" s="16"/>
      <c r="AT10" s="16"/>
      <c r="AU10" s="16"/>
      <c r="AV10" s="16"/>
      <c r="AW10" s="16"/>
      <c r="AX10" s="16"/>
      <c r="AY10" s="19"/>
      <c r="AZ10" s="16"/>
      <c r="BA10" s="16"/>
      <c r="BB10" s="16"/>
      <c r="BC10" s="16"/>
      <c r="BD10" s="16"/>
      <c r="BE10" s="16"/>
      <c r="BF10" s="16"/>
      <c r="BG10" s="19"/>
      <c r="BH10" s="16"/>
      <c r="BI10" s="16"/>
      <c r="BJ10" s="16"/>
      <c r="BK10" s="16"/>
      <c r="BL10" s="16"/>
      <c r="BM10" s="16"/>
      <c r="BN10" s="16"/>
      <c r="BO10" s="19"/>
      <c r="BP10" s="16"/>
      <c r="BQ10" s="16"/>
      <c r="BR10" s="16"/>
      <c r="BS10" s="16"/>
      <c r="BT10" s="16"/>
      <c r="BU10" s="16"/>
      <c r="BV10" s="16"/>
      <c r="BW10" s="19"/>
      <c r="BX10" s="16"/>
      <c r="BY10" s="16"/>
      <c r="BZ10" s="16"/>
      <c r="CA10" s="16"/>
      <c r="CB10" s="16"/>
      <c r="CC10" s="16"/>
      <c r="CD10" s="16"/>
      <c r="CE10" s="19"/>
      <c r="CF10" s="16"/>
      <c r="CG10" s="16"/>
      <c r="CH10" s="16"/>
      <c r="CI10" s="16"/>
      <c r="CJ10" s="16"/>
      <c r="CK10" s="16"/>
      <c r="CL10" s="16"/>
      <c r="CM10" s="19"/>
      <c r="CN10" s="16"/>
      <c r="CO10" s="16"/>
      <c r="CP10" s="16"/>
      <c r="CQ10" s="16"/>
      <c r="CR10" s="16"/>
      <c r="CS10" s="16"/>
      <c r="CT10" s="16"/>
      <c r="CU10" s="19"/>
      <c r="CV10" s="16"/>
      <c r="CW10" s="16"/>
      <c r="CX10" s="16"/>
      <c r="CY10" s="16"/>
      <c r="CZ10" s="16"/>
      <c r="DA10" s="16"/>
      <c r="DB10" s="16"/>
      <c r="DC10" s="19"/>
      <c r="DD10" s="16"/>
      <c r="DE10" s="16"/>
      <c r="DF10" s="16"/>
      <c r="DG10" s="16"/>
      <c r="DH10" s="16"/>
      <c r="DI10" s="16"/>
      <c r="DJ10" s="16"/>
      <c r="DK10" s="19"/>
      <c r="DL10" s="16"/>
      <c r="DM10" s="16"/>
      <c r="DN10" s="16"/>
      <c r="DO10" s="16"/>
      <c r="DP10" s="16"/>
      <c r="DQ10" s="16"/>
      <c r="DR10" s="16"/>
      <c r="DS10" s="19"/>
      <c r="DT10" s="16"/>
      <c r="DU10" s="16"/>
      <c r="DV10" s="16"/>
      <c r="DW10" s="16"/>
      <c r="DX10" s="16"/>
      <c r="DY10" s="16"/>
      <c r="DZ10" s="16"/>
      <c r="EA10" s="19"/>
      <c r="EB10" s="16"/>
      <c r="EC10" s="16"/>
      <c r="ED10" s="16"/>
      <c r="EE10" s="16"/>
      <c r="EF10" s="16"/>
      <c r="EG10" s="16"/>
      <c r="EH10" s="16"/>
      <c r="EI10" s="19"/>
      <c r="EJ10" s="16"/>
      <c r="EK10" s="16"/>
      <c r="EL10" s="16"/>
      <c r="EM10" s="16"/>
      <c r="EN10" s="16"/>
      <c r="EO10" s="16"/>
      <c r="EP10" s="16"/>
      <c r="EQ10" s="19"/>
      <c r="ER10" s="16"/>
      <c r="ES10" s="16"/>
      <c r="ET10" s="16"/>
      <c r="EU10" s="16"/>
      <c r="EV10" s="16"/>
      <c r="EW10" s="16"/>
      <c r="EX10" s="16"/>
      <c r="EY10" s="19"/>
      <c r="EZ10" s="16"/>
      <c r="FA10" s="16"/>
      <c r="FB10" s="16"/>
      <c r="FC10" s="16"/>
      <c r="FD10" s="16"/>
      <c r="FE10" s="16"/>
      <c r="FF10" s="16"/>
      <c r="FG10" s="19"/>
      <c r="FH10" s="16"/>
      <c r="FI10" s="16"/>
      <c r="FJ10" s="16"/>
      <c r="FK10" s="16"/>
      <c r="FL10" s="16"/>
      <c r="FM10" s="16"/>
      <c r="FN10" s="16"/>
      <c r="FO10" s="19"/>
      <c r="FP10" s="16"/>
      <c r="FQ10" s="16"/>
      <c r="FR10" s="16"/>
      <c r="FS10" s="16"/>
      <c r="FT10" s="16"/>
      <c r="FU10" s="16"/>
      <c r="FV10" s="16"/>
      <c r="FW10" s="19"/>
      <c r="FX10" s="16"/>
      <c r="FY10" s="16"/>
      <c r="FZ10" s="16"/>
      <c r="GA10" s="16"/>
      <c r="GB10" s="16"/>
      <c r="GC10" s="16"/>
      <c r="GD10" s="16"/>
      <c r="GE10" s="19"/>
      <c r="GF10" s="16"/>
      <c r="GG10" s="16"/>
      <c r="GH10" s="16"/>
      <c r="GI10" s="16"/>
      <c r="GJ10" s="16"/>
      <c r="GK10" s="16"/>
      <c r="GL10" s="16"/>
      <c r="GM10" s="19"/>
      <c r="GN10" s="16"/>
      <c r="GO10" s="16"/>
      <c r="GP10" s="16"/>
      <c r="GQ10" s="16"/>
      <c r="GR10" s="16"/>
      <c r="GS10" s="16"/>
      <c r="GT10" s="16"/>
      <c r="GU10" s="19"/>
      <c r="GV10" s="16"/>
      <c r="GW10" s="16"/>
      <c r="GX10" s="16"/>
      <c r="GY10" s="16"/>
      <c r="GZ10" s="16"/>
      <c r="HA10" s="16"/>
      <c r="HB10" s="16"/>
      <c r="HC10" s="19"/>
      <c r="HD10" s="16"/>
      <c r="HE10" s="16"/>
      <c r="HF10" s="16"/>
      <c r="HG10" s="16"/>
      <c r="HH10" s="16"/>
      <c r="HI10" s="16"/>
      <c r="HJ10" s="16"/>
      <c r="HK10" s="19"/>
      <c r="HL10" s="16"/>
      <c r="HM10" s="16"/>
      <c r="HN10" s="16"/>
      <c r="HO10" s="16"/>
      <c r="HP10" s="16"/>
      <c r="HQ10" s="16"/>
      <c r="HR10" s="16"/>
      <c r="HS10" s="19"/>
      <c r="HT10" s="16"/>
      <c r="HU10" s="16"/>
      <c r="HV10" s="16"/>
      <c r="HW10" s="16"/>
      <c r="HX10" s="16"/>
      <c r="HY10" s="16"/>
      <c r="HZ10" s="16"/>
      <c r="IA10" s="19"/>
      <c r="IB10" s="16"/>
      <c r="IC10" s="16"/>
      <c r="ID10" s="16"/>
      <c r="IE10" s="16"/>
      <c r="IF10" s="16"/>
      <c r="IG10" s="16"/>
      <c r="IH10" s="16"/>
      <c r="II10" s="19"/>
      <c r="IJ10" s="16"/>
      <c r="IK10" s="16"/>
      <c r="IL10" s="16"/>
      <c r="IM10" s="16"/>
      <c r="IN10" s="16"/>
      <c r="IO10" s="16"/>
      <c r="IP10" s="16"/>
      <c r="IQ10" s="19"/>
      <c r="IR10" s="16"/>
      <c r="IS10" s="16"/>
      <c r="IT10" s="16"/>
      <c r="IU10" s="16"/>
      <c r="IV10" s="16"/>
    </row>
    <row r="11" spans="1:256" s="17" customFormat="1" ht="15">
      <c r="A11" s="287" t="s">
        <v>35</v>
      </c>
      <c r="B11" s="293"/>
      <c r="C11" s="289"/>
      <c r="D11" s="290"/>
      <c r="E11" s="290"/>
      <c r="F11" s="291"/>
      <c r="G11" s="20" t="s">
        <v>34</v>
      </c>
      <c r="H11" s="289"/>
      <c r="I11" s="290"/>
      <c r="J11" s="290"/>
      <c r="K11" s="292"/>
      <c r="L11" s="19"/>
      <c r="M11" s="16"/>
      <c r="N11" s="16"/>
      <c r="O11" s="19"/>
      <c r="P11" s="19"/>
      <c r="Q11" s="16"/>
      <c r="R11" s="16"/>
      <c r="S11" s="19"/>
      <c r="T11" s="19"/>
      <c r="U11" s="16"/>
      <c r="V11" s="16"/>
      <c r="W11" s="19"/>
      <c r="X11" s="19"/>
      <c r="Y11" s="16"/>
      <c r="Z11" s="16"/>
      <c r="AA11" s="19"/>
      <c r="AB11" s="19"/>
      <c r="AC11" s="16"/>
      <c r="AD11" s="16"/>
      <c r="AE11" s="19"/>
      <c r="AF11" s="19"/>
      <c r="AG11" s="16"/>
      <c r="AH11" s="16"/>
      <c r="AI11" s="19"/>
      <c r="AJ11" s="19"/>
      <c r="AK11" s="16"/>
      <c r="AL11" s="16"/>
      <c r="AM11" s="19"/>
      <c r="AN11" s="19"/>
      <c r="AO11" s="16"/>
      <c r="AP11" s="16"/>
      <c r="AQ11" s="19"/>
      <c r="AR11" s="19"/>
      <c r="AS11" s="16"/>
      <c r="AT11" s="16"/>
      <c r="AU11" s="19"/>
      <c r="AV11" s="19"/>
      <c r="AW11" s="16"/>
      <c r="AX11" s="16"/>
      <c r="AY11" s="19"/>
      <c r="AZ11" s="19"/>
      <c r="BA11" s="16"/>
      <c r="BB11" s="16"/>
      <c r="BC11" s="19"/>
      <c r="BD11" s="19"/>
      <c r="BE11" s="16"/>
      <c r="BF11" s="16"/>
      <c r="BG11" s="19"/>
      <c r="BH11" s="19"/>
      <c r="BI11" s="16"/>
      <c r="BJ11" s="16"/>
      <c r="BK11" s="19"/>
      <c r="BL11" s="19"/>
      <c r="BM11" s="16"/>
      <c r="BN11" s="16"/>
      <c r="BO11" s="19"/>
      <c r="BP11" s="19"/>
      <c r="BQ11" s="16"/>
      <c r="BR11" s="16"/>
      <c r="BS11" s="19"/>
      <c r="BT11" s="19"/>
      <c r="BU11" s="16"/>
      <c r="BV11" s="16"/>
      <c r="BW11" s="19"/>
      <c r="BX11" s="19"/>
      <c r="BY11" s="16"/>
      <c r="BZ11" s="16"/>
      <c r="CA11" s="19"/>
      <c r="CB11" s="19"/>
      <c r="CC11" s="16"/>
      <c r="CD11" s="16"/>
      <c r="CE11" s="19"/>
      <c r="CF11" s="19"/>
      <c r="CG11" s="16"/>
      <c r="CH11" s="16"/>
      <c r="CI11" s="19"/>
      <c r="CJ11" s="19"/>
      <c r="CK11" s="16"/>
      <c r="CL11" s="16"/>
      <c r="CM11" s="19"/>
      <c r="CN11" s="19"/>
      <c r="CO11" s="16"/>
      <c r="CP11" s="16"/>
      <c r="CQ11" s="19"/>
      <c r="CR11" s="19"/>
      <c r="CS11" s="16"/>
      <c r="CT11" s="16"/>
      <c r="CU11" s="19"/>
      <c r="CV11" s="19"/>
      <c r="CW11" s="16"/>
      <c r="CX11" s="16"/>
      <c r="CY11" s="19"/>
      <c r="CZ11" s="19"/>
      <c r="DA11" s="16"/>
      <c r="DB11" s="16"/>
      <c r="DC11" s="19"/>
      <c r="DD11" s="19"/>
      <c r="DE11" s="16"/>
      <c r="DF11" s="16"/>
      <c r="DG11" s="19"/>
      <c r="DH11" s="19"/>
      <c r="DI11" s="16"/>
      <c r="DJ11" s="16"/>
      <c r="DK11" s="19"/>
      <c r="DL11" s="19"/>
      <c r="DM11" s="16"/>
      <c r="DN11" s="16"/>
      <c r="DO11" s="19"/>
      <c r="DP11" s="19"/>
      <c r="DQ11" s="16"/>
      <c r="DR11" s="16"/>
      <c r="DS11" s="19"/>
      <c r="DT11" s="19"/>
      <c r="DU11" s="16"/>
      <c r="DV11" s="16"/>
      <c r="DW11" s="19"/>
      <c r="DX11" s="19"/>
      <c r="DY11" s="16"/>
      <c r="DZ11" s="16"/>
      <c r="EA11" s="19"/>
      <c r="EB11" s="19"/>
      <c r="EC11" s="16"/>
      <c r="ED11" s="16"/>
      <c r="EE11" s="19"/>
      <c r="EF11" s="19"/>
      <c r="EG11" s="16"/>
      <c r="EH11" s="16"/>
      <c r="EI11" s="19"/>
      <c r="EJ11" s="19"/>
      <c r="EK11" s="16"/>
      <c r="EL11" s="16"/>
      <c r="EM11" s="19"/>
      <c r="EN11" s="19"/>
      <c r="EO11" s="16"/>
      <c r="EP11" s="16"/>
      <c r="EQ11" s="19"/>
      <c r="ER11" s="19"/>
      <c r="ES11" s="16"/>
      <c r="ET11" s="16"/>
      <c r="EU11" s="19"/>
      <c r="EV11" s="19"/>
      <c r="EW11" s="16"/>
      <c r="EX11" s="16"/>
      <c r="EY11" s="19"/>
      <c r="EZ11" s="19"/>
      <c r="FA11" s="16"/>
      <c r="FB11" s="16"/>
      <c r="FC11" s="19"/>
      <c r="FD11" s="19"/>
      <c r="FE11" s="16"/>
      <c r="FF11" s="16"/>
      <c r="FG11" s="19"/>
      <c r="FH11" s="19"/>
      <c r="FI11" s="16"/>
      <c r="FJ11" s="16"/>
      <c r="FK11" s="19"/>
      <c r="FL11" s="19"/>
      <c r="FM11" s="16"/>
      <c r="FN11" s="16"/>
      <c r="FO11" s="19"/>
      <c r="FP11" s="19"/>
      <c r="FQ11" s="16"/>
      <c r="FR11" s="16"/>
      <c r="FS11" s="19"/>
      <c r="FT11" s="19"/>
      <c r="FU11" s="16"/>
      <c r="FV11" s="16"/>
      <c r="FW11" s="19"/>
      <c r="FX11" s="19"/>
      <c r="FY11" s="16"/>
      <c r="FZ11" s="16"/>
      <c r="GA11" s="19"/>
      <c r="GB11" s="19"/>
      <c r="GC11" s="16"/>
      <c r="GD11" s="16"/>
      <c r="GE11" s="19"/>
      <c r="GF11" s="19"/>
      <c r="GG11" s="16"/>
      <c r="GH11" s="16"/>
      <c r="GI11" s="19"/>
      <c r="GJ11" s="19"/>
      <c r="GK11" s="16"/>
      <c r="GL11" s="16"/>
      <c r="GM11" s="19"/>
      <c r="GN11" s="19"/>
      <c r="GO11" s="16"/>
      <c r="GP11" s="16"/>
      <c r="GQ11" s="19"/>
      <c r="GR11" s="19"/>
      <c r="GS11" s="16"/>
      <c r="GT11" s="16"/>
      <c r="GU11" s="19"/>
      <c r="GV11" s="19"/>
      <c r="GW11" s="16"/>
      <c r="GX11" s="16"/>
      <c r="GY11" s="19"/>
      <c r="GZ11" s="19"/>
      <c r="HA11" s="16"/>
      <c r="HB11" s="16"/>
      <c r="HC11" s="19"/>
      <c r="HD11" s="19"/>
      <c r="HE11" s="16"/>
      <c r="HF11" s="16"/>
      <c r="HG11" s="19"/>
      <c r="HH11" s="19"/>
      <c r="HI11" s="16"/>
      <c r="HJ11" s="16"/>
      <c r="HK11" s="19"/>
      <c r="HL11" s="19"/>
      <c r="HM11" s="16"/>
      <c r="HN11" s="16"/>
      <c r="HO11" s="19"/>
      <c r="HP11" s="19"/>
      <c r="HQ11" s="16"/>
      <c r="HR11" s="16"/>
      <c r="HS11" s="19"/>
      <c r="HT11" s="19"/>
      <c r="HU11" s="16"/>
      <c r="HV11" s="16"/>
      <c r="HW11" s="19"/>
      <c r="HX11" s="19"/>
      <c r="HY11" s="16"/>
      <c r="HZ11" s="16"/>
      <c r="IA11" s="19"/>
      <c r="IB11" s="19"/>
      <c r="IC11" s="16"/>
      <c r="ID11" s="16"/>
      <c r="IE11" s="19"/>
      <c r="IF11" s="19"/>
      <c r="IG11" s="16"/>
      <c r="IH11" s="16"/>
      <c r="II11" s="19"/>
      <c r="IJ11" s="19"/>
      <c r="IK11" s="16"/>
      <c r="IL11" s="16"/>
      <c r="IM11" s="19"/>
      <c r="IN11" s="19"/>
      <c r="IO11" s="16"/>
      <c r="IP11" s="16"/>
      <c r="IQ11" s="19"/>
      <c r="IR11" s="19"/>
      <c r="IS11" s="16"/>
      <c r="IT11" s="16"/>
      <c r="IU11" s="19"/>
      <c r="IV11" s="19"/>
    </row>
    <row r="12" spans="1:11" s="17" customFormat="1" ht="12.75">
      <c r="A12" s="294" t="s">
        <v>3</v>
      </c>
      <c r="B12" s="296"/>
      <c r="C12" s="296" t="s">
        <v>4</v>
      </c>
      <c r="D12" s="298" t="s">
        <v>5</v>
      </c>
      <c r="E12" s="296" t="s">
        <v>6</v>
      </c>
      <c r="F12" s="300" t="s">
        <v>7</v>
      </c>
      <c r="G12" s="301"/>
      <c r="H12" s="302" t="s">
        <v>8</v>
      </c>
      <c r="I12" s="300" t="s">
        <v>28</v>
      </c>
      <c r="J12" s="301"/>
      <c r="K12" s="304" t="s">
        <v>8</v>
      </c>
    </row>
    <row r="13" spans="1:11" s="17" customFormat="1" ht="12.75">
      <c r="A13" s="295"/>
      <c r="B13" s="297"/>
      <c r="C13" s="297"/>
      <c r="D13" s="299"/>
      <c r="E13" s="297"/>
      <c r="F13" s="193" t="s">
        <v>9</v>
      </c>
      <c r="G13" s="193" t="s">
        <v>10</v>
      </c>
      <c r="H13" s="303"/>
      <c r="I13" s="193" t="s">
        <v>9</v>
      </c>
      <c r="J13" s="193" t="s">
        <v>10</v>
      </c>
      <c r="K13" s="305"/>
    </row>
    <row r="14" spans="1:11" ht="12.75">
      <c r="A14" s="21" t="s">
        <v>11</v>
      </c>
      <c r="B14" s="22"/>
      <c r="C14" s="306" t="s">
        <v>571</v>
      </c>
      <c r="D14" s="307"/>
      <c r="E14" s="307"/>
      <c r="F14" s="307"/>
      <c r="G14" s="307"/>
      <c r="H14" s="307"/>
      <c r="I14" s="307"/>
      <c r="J14" s="307"/>
      <c r="K14" s="308"/>
    </row>
    <row r="15" spans="1:11" s="7" customFormat="1" ht="12.75">
      <c r="A15" s="23"/>
      <c r="B15" s="24" t="s">
        <v>27</v>
      </c>
      <c r="C15" s="309" t="s">
        <v>13</v>
      </c>
      <c r="D15" s="310"/>
      <c r="E15" s="310"/>
      <c r="F15" s="310"/>
      <c r="G15" s="310"/>
      <c r="H15" s="310"/>
      <c r="I15" s="310"/>
      <c r="J15" s="310"/>
      <c r="K15" s="311"/>
    </row>
    <row r="16" spans="1:11" s="7" customFormat="1" ht="12.75">
      <c r="A16" s="3"/>
      <c r="B16" s="1">
        <v>1</v>
      </c>
      <c r="C16" s="4" t="s">
        <v>37</v>
      </c>
      <c r="D16" s="5"/>
      <c r="E16" s="5"/>
      <c r="F16" s="5"/>
      <c r="G16" s="5"/>
      <c r="H16" s="5"/>
      <c r="I16" s="5"/>
      <c r="J16" s="5"/>
      <c r="K16" s="6"/>
    </row>
    <row r="17" spans="1:11" s="7" customFormat="1" ht="12.75">
      <c r="A17" s="25"/>
      <c r="B17" s="26" t="s">
        <v>0</v>
      </c>
      <c r="C17" s="27" t="s">
        <v>87</v>
      </c>
      <c r="D17" s="28"/>
      <c r="E17" s="29"/>
      <c r="F17" s="30"/>
      <c r="G17" s="30"/>
      <c r="H17" s="31"/>
      <c r="I17" s="30"/>
      <c r="J17" s="32"/>
      <c r="K17" s="33"/>
    </row>
    <row r="18" spans="1:12" s="7" customFormat="1" ht="12.75">
      <c r="A18" s="25"/>
      <c r="B18" s="26" t="s">
        <v>88</v>
      </c>
      <c r="C18" s="27" t="s">
        <v>110</v>
      </c>
      <c r="D18" s="28">
        <v>1</v>
      </c>
      <c r="E18" s="29" t="s">
        <v>12</v>
      </c>
      <c r="F18" s="30" t="s">
        <v>16</v>
      </c>
      <c r="G18" s="79"/>
      <c r="H18" s="31">
        <f aca="true" t="shared" si="0" ref="H18:H24">SUM(F18:G18)*D18</f>
        <v>0</v>
      </c>
      <c r="I18" s="30" t="s">
        <v>16</v>
      </c>
      <c r="J18" s="32">
        <f aca="true" t="shared" si="1" ref="J18:J45">TRUNC(G18*(1+$K$4),2)</f>
        <v>0</v>
      </c>
      <c r="K18" s="33">
        <f aca="true" t="shared" si="2" ref="K18:K24">SUM(I18:J18)*D18</f>
        <v>0</v>
      </c>
      <c r="L18" s="34"/>
    </row>
    <row r="19" spans="1:12" s="7" customFormat="1" ht="12.75">
      <c r="A19" s="25"/>
      <c r="B19" s="26" t="s">
        <v>89</v>
      </c>
      <c r="C19" s="27" t="s">
        <v>111</v>
      </c>
      <c r="D19" s="28">
        <v>1</v>
      </c>
      <c r="E19" s="29" t="s">
        <v>12</v>
      </c>
      <c r="F19" s="30" t="s">
        <v>16</v>
      </c>
      <c r="G19" s="79"/>
      <c r="H19" s="31">
        <f t="shared" si="0"/>
        <v>0</v>
      </c>
      <c r="I19" s="30" t="s">
        <v>16</v>
      </c>
      <c r="J19" s="32">
        <f t="shared" si="1"/>
        <v>0</v>
      </c>
      <c r="K19" s="33">
        <f t="shared" si="2"/>
        <v>0</v>
      </c>
      <c r="L19" s="34"/>
    </row>
    <row r="20" spans="1:12" s="7" customFormat="1" ht="12.75">
      <c r="A20" s="25"/>
      <c r="B20" s="26" t="s">
        <v>90</v>
      </c>
      <c r="C20" s="27" t="s">
        <v>112</v>
      </c>
      <c r="D20" s="28">
        <v>3</v>
      </c>
      <c r="E20" s="29" t="s">
        <v>22</v>
      </c>
      <c r="F20" s="30" t="s">
        <v>16</v>
      </c>
      <c r="G20" s="79"/>
      <c r="H20" s="31">
        <f t="shared" si="0"/>
        <v>0</v>
      </c>
      <c r="I20" s="30" t="s">
        <v>16</v>
      </c>
      <c r="J20" s="32">
        <f t="shared" si="1"/>
        <v>0</v>
      </c>
      <c r="K20" s="33">
        <f t="shared" si="2"/>
        <v>0</v>
      </c>
      <c r="L20" s="34"/>
    </row>
    <row r="21" spans="1:12" s="7" customFormat="1" ht="12.75">
      <c r="A21" s="25"/>
      <c r="B21" s="26" t="s">
        <v>91</v>
      </c>
      <c r="C21" s="27" t="s">
        <v>253</v>
      </c>
      <c r="D21" s="28">
        <v>1</v>
      </c>
      <c r="E21" s="29" t="s">
        <v>12</v>
      </c>
      <c r="F21" s="30" t="s">
        <v>16</v>
      </c>
      <c r="G21" s="79"/>
      <c r="H21" s="31">
        <f>SUM(F21:G21)*D21</f>
        <v>0</v>
      </c>
      <c r="I21" s="30" t="s">
        <v>16</v>
      </c>
      <c r="J21" s="32">
        <f>TRUNC(G21*(1+$K$4),2)</f>
        <v>0</v>
      </c>
      <c r="K21" s="33">
        <f>SUM(I21:J21)*D21</f>
        <v>0</v>
      </c>
      <c r="L21" s="34"/>
    </row>
    <row r="22" spans="1:12" s="7" customFormat="1" ht="12.75">
      <c r="A22" s="25"/>
      <c r="B22" s="26" t="s">
        <v>92</v>
      </c>
      <c r="C22" s="27" t="s">
        <v>113</v>
      </c>
      <c r="D22" s="28">
        <v>30</v>
      </c>
      <c r="E22" s="29" t="s">
        <v>15</v>
      </c>
      <c r="F22" s="79"/>
      <c r="G22" s="79"/>
      <c r="H22" s="31">
        <f>SUM(F22:G22)*D22</f>
        <v>0</v>
      </c>
      <c r="I22" s="30" t="s">
        <v>16</v>
      </c>
      <c r="J22" s="32">
        <f t="shared" si="1"/>
        <v>0</v>
      </c>
      <c r="K22" s="33">
        <f t="shared" si="2"/>
        <v>0</v>
      </c>
      <c r="L22" s="34"/>
    </row>
    <row r="23" spans="1:12" s="7" customFormat="1" ht="12.75">
      <c r="A23" s="25"/>
      <c r="B23" s="26" t="s">
        <v>93</v>
      </c>
      <c r="C23" s="27" t="s">
        <v>114</v>
      </c>
      <c r="D23" s="28">
        <v>8</v>
      </c>
      <c r="E23" s="29" t="s">
        <v>17</v>
      </c>
      <c r="F23" s="30" t="s">
        <v>16</v>
      </c>
      <c r="G23" s="79"/>
      <c r="H23" s="31">
        <f t="shared" si="0"/>
        <v>0</v>
      </c>
      <c r="I23" s="30" t="s">
        <v>16</v>
      </c>
      <c r="J23" s="32">
        <f t="shared" si="1"/>
        <v>0</v>
      </c>
      <c r="K23" s="33">
        <f t="shared" si="2"/>
        <v>0</v>
      </c>
      <c r="L23" s="34"/>
    </row>
    <row r="24" spans="1:12" s="7" customFormat="1" ht="12.75">
      <c r="A24" s="25"/>
      <c r="B24" s="26" t="s">
        <v>94</v>
      </c>
      <c r="C24" s="27" t="s">
        <v>115</v>
      </c>
      <c r="D24" s="28">
        <v>223</v>
      </c>
      <c r="E24" s="29" t="s">
        <v>15</v>
      </c>
      <c r="F24" s="30" t="s">
        <v>16</v>
      </c>
      <c r="G24" s="79"/>
      <c r="H24" s="31">
        <f t="shared" si="0"/>
        <v>0</v>
      </c>
      <c r="I24" s="30" t="s">
        <v>16</v>
      </c>
      <c r="J24" s="32">
        <f t="shared" si="1"/>
        <v>0</v>
      </c>
      <c r="K24" s="33">
        <f t="shared" si="2"/>
        <v>0</v>
      </c>
      <c r="L24" s="34"/>
    </row>
    <row r="25" spans="1:12" s="7" customFormat="1" ht="12.75">
      <c r="A25" s="25"/>
      <c r="B25" s="26" t="s">
        <v>95</v>
      </c>
      <c r="C25" s="27" t="s">
        <v>163</v>
      </c>
      <c r="D25" s="28">
        <v>33</v>
      </c>
      <c r="E25" s="29" t="s">
        <v>15</v>
      </c>
      <c r="F25" s="30" t="s">
        <v>16</v>
      </c>
      <c r="G25" s="79"/>
      <c r="H25" s="31">
        <f>SUM(F25:G25)*D25</f>
        <v>0</v>
      </c>
      <c r="I25" s="30" t="s">
        <v>16</v>
      </c>
      <c r="J25" s="32">
        <f t="shared" si="1"/>
        <v>0</v>
      </c>
      <c r="K25" s="33">
        <f>SUM(I25:J25)*D25</f>
        <v>0</v>
      </c>
      <c r="L25" s="34"/>
    </row>
    <row r="26" spans="1:12" s="7" customFormat="1" ht="12.75">
      <c r="A26" s="25"/>
      <c r="B26" s="26" t="s">
        <v>96</v>
      </c>
      <c r="C26" s="27" t="s">
        <v>256</v>
      </c>
      <c r="D26" s="28">
        <v>3</v>
      </c>
      <c r="E26" s="29" t="s">
        <v>15</v>
      </c>
      <c r="F26" s="30" t="s">
        <v>16</v>
      </c>
      <c r="G26" s="79"/>
      <c r="H26" s="31">
        <f>SUM(F26:G26)*D26</f>
        <v>0</v>
      </c>
      <c r="I26" s="30" t="s">
        <v>16</v>
      </c>
      <c r="J26" s="32">
        <f>TRUNC(G26*(1+$K$4),2)</f>
        <v>0</v>
      </c>
      <c r="K26" s="33">
        <f>SUM(I26:J26)*D26</f>
        <v>0</v>
      </c>
      <c r="L26" s="34"/>
    </row>
    <row r="27" spans="1:12" s="7" customFormat="1" ht="12.75">
      <c r="A27" s="25"/>
      <c r="B27" s="26" t="s">
        <v>97</v>
      </c>
      <c r="C27" s="27" t="s">
        <v>252</v>
      </c>
      <c r="D27" s="28">
        <v>3</v>
      </c>
      <c r="E27" s="29" t="s">
        <v>12</v>
      </c>
      <c r="F27" s="30" t="s">
        <v>16</v>
      </c>
      <c r="G27" s="79"/>
      <c r="H27" s="31">
        <f>SUM(F27:G27)*D27</f>
        <v>0</v>
      </c>
      <c r="I27" s="30" t="s">
        <v>16</v>
      </c>
      <c r="J27" s="32">
        <f>TRUNC(G27*(1+$K$4),2)</f>
        <v>0</v>
      </c>
      <c r="K27" s="33">
        <f>SUM(I27:J27)*D27</f>
        <v>0</v>
      </c>
      <c r="L27" s="34"/>
    </row>
    <row r="28" spans="1:12" s="7" customFormat="1" ht="12.75">
      <c r="A28" s="25"/>
      <c r="B28" s="26" t="s">
        <v>98</v>
      </c>
      <c r="C28" s="27" t="s">
        <v>122</v>
      </c>
      <c r="D28" s="28">
        <v>4</v>
      </c>
      <c r="E28" s="29" t="s">
        <v>12</v>
      </c>
      <c r="F28" s="30" t="s">
        <v>16</v>
      </c>
      <c r="G28" s="79"/>
      <c r="H28" s="31">
        <f>SUM(F28:G28)*D28</f>
        <v>0</v>
      </c>
      <c r="I28" s="30" t="s">
        <v>16</v>
      </c>
      <c r="J28" s="32">
        <f t="shared" si="1"/>
        <v>0</v>
      </c>
      <c r="K28" s="33">
        <f>SUM(I28:J28)*D28</f>
        <v>0</v>
      </c>
      <c r="L28" s="34"/>
    </row>
    <row r="29" spans="1:12" s="7" customFormat="1" ht="12.75">
      <c r="A29" s="25"/>
      <c r="B29" s="26" t="s">
        <v>99</v>
      </c>
      <c r="C29" s="27" t="s">
        <v>116</v>
      </c>
      <c r="D29" s="28">
        <v>3</v>
      </c>
      <c r="E29" s="29" t="s">
        <v>22</v>
      </c>
      <c r="F29" s="30" t="s">
        <v>16</v>
      </c>
      <c r="G29" s="79"/>
      <c r="H29" s="31">
        <f>SUM(F29:G29)*D29</f>
        <v>0</v>
      </c>
      <c r="I29" s="30" t="s">
        <v>16</v>
      </c>
      <c r="J29" s="32">
        <f t="shared" si="1"/>
        <v>0</v>
      </c>
      <c r="K29" s="33">
        <f>SUM(I29:J29)*D29</f>
        <v>0</v>
      </c>
      <c r="L29" s="34"/>
    </row>
    <row r="30" spans="1:12" s="7" customFormat="1" ht="12.75">
      <c r="A30" s="25"/>
      <c r="B30" s="26" t="s">
        <v>118</v>
      </c>
      <c r="C30" s="27" t="s">
        <v>162</v>
      </c>
      <c r="D30" s="28">
        <v>45</v>
      </c>
      <c r="E30" s="29" t="s">
        <v>15</v>
      </c>
      <c r="F30" s="30" t="s">
        <v>16</v>
      </c>
      <c r="G30" s="79"/>
      <c r="H30" s="31">
        <f aca="true" t="shared" si="3" ref="H30:H35">SUM(F30:G30)*D30</f>
        <v>0</v>
      </c>
      <c r="I30" s="30" t="s">
        <v>16</v>
      </c>
      <c r="J30" s="32">
        <f aca="true" t="shared" si="4" ref="J30:J35">TRUNC(G30*(1+$K$4),2)</f>
        <v>0</v>
      </c>
      <c r="K30" s="33">
        <f aca="true" t="shared" si="5" ref="K30:K35">SUM(I30:J30)*D30</f>
        <v>0</v>
      </c>
      <c r="L30" s="34"/>
    </row>
    <row r="31" spans="1:12" s="7" customFormat="1" ht="12.75">
      <c r="A31" s="25"/>
      <c r="B31" s="26" t="s">
        <v>121</v>
      </c>
      <c r="C31" s="27" t="s">
        <v>161</v>
      </c>
      <c r="D31" s="28">
        <v>28</v>
      </c>
      <c r="E31" s="29" t="s">
        <v>15</v>
      </c>
      <c r="F31" s="30" t="s">
        <v>16</v>
      </c>
      <c r="G31" s="79"/>
      <c r="H31" s="31">
        <f t="shared" si="3"/>
        <v>0</v>
      </c>
      <c r="I31" s="30" t="s">
        <v>16</v>
      </c>
      <c r="J31" s="32">
        <f t="shared" si="4"/>
        <v>0</v>
      </c>
      <c r="K31" s="33">
        <f t="shared" si="5"/>
        <v>0</v>
      </c>
      <c r="L31" s="34"/>
    </row>
    <row r="32" spans="1:12" s="7" customFormat="1" ht="12.75">
      <c r="A32" s="25"/>
      <c r="B32" s="26" t="s">
        <v>131</v>
      </c>
      <c r="C32" s="27" t="s">
        <v>250</v>
      </c>
      <c r="D32" s="28">
        <v>2</v>
      </c>
      <c r="E32" s="29" t="s">
        <v>12</v>
      </c>
      <c r="F32" s="30" t="s">
        <v>16</v>
      </c>
      <c r="G32" s="79"/>
      <c r="H32" s="31">
        <f t="shared" si="3"/>
        <v>0</v>
      </c>
      <c r="I32" s="30" t="s">
        <v>16</v>
      </c>
      <c r="J32" s="32">
        <f t="shared" si="4"/>
        <v>0</v>
      </c>
      <c r="K32" s="33">
        <f t="shared" si="5"/>
        <v>0</v>
      </c>
      <c r="L32" s="34"/>
    </row>
    <row r="33" spans="1:12" s="7" customFormat="1" ht="12.75">
      <c r="A33" s="25"/>
      <c r="B33" s="26" t="s">
        <v>132</v>
      </c>
      <c r="C33" s="27" t="s">
        <v>251</v>
      </c>
      <c r="D33" s="28">
        <v>1</v>
      </c>
      <c r="E33" s="29" t="s">
        <v>12</v>
      </c>
      <c r="F33" s="30" t="s">
        <v>16</v>
      </c>
      <c r="G33" s="79"/>
      <c r="H33" s="31">
        <f t="shared" si="3"/>
        <v>0</v>
      </c>
      <c r="I33" s="30" t="s">
        <v>16</v>
      </c>
      <c r="J33" s="32">
        <f t="shared" si="4"/>
        <v>0</v>
      </c>
      <c r="K33" s="33">
        <f t="shared" si="5"/>
        <v>0</v>
      </c>
      <c r="L33" s="34"/>
    </row>
    <row r="34" spans="1:12" s="7" customFormat="1" ht="12.75">
      <c r="A34" s="25"/>
      <c r="B34" s="26" t="s">
        <v>133</v>
      </c>
      <c r="C34" s="27" t="s">
        <v>249</v>
      </c>
      <c r="D34" s="28">
        <v>1</v>
      </c>
      <c r="E34" s="29" t="s">
        <v>12</v>
      </c>
      <c r="F34" s="30" t="s">
        <v>16</v>
      </c>
      <c r="G34" s="79"/>
      <c r="H34" s="31">
        <f t="shared" si="3"/>
        <v>0</v>
      </c>
      <c r="I34" s="30" t="s">
        <v>16</v>
      </c>
      <c r="J34" s="32">
        <f t="shared" si="4"/>
        <v>0</v>
      </c>
      <c r="K34" s="33">
        <f t="shared" si="5"/>
        <v>0</v>
      </c>
      <c r="L34" s="34"/>
    </row>
    <row r="35" spans="1:12" s="7" customFormat="1" ht="12.75">
      <c r="A35" s="25"/>
      <c r="B35" s="26" t="s">
        <v>254</v>
      </c>
      <c r="C35" s="27" t="s">
        <v>164</v>
      </c>
      <c r="D35" s="28">
        <v>2</v>
      </c>
      <c r="E35" s="29" t="s">
        <v>12</v>
      </c>
      <c r="F35" s="30" t="s">
        <v>16</v>
      </c>
      <c r="G35" s="79"/>
      <c r="H35" s="31">
        <f t="shared" si="3"/>
        <v>0</v>
      </c>
      <c r="I35" s="30" t="s">
        <v>16</v>
      </c>
      <c r="J35" s="32">
        <f t="shared" si="4"/>
        <v>0</v>
      </c>
      <c r="K35" s="33">
        <f t="shared" si="5"/>
        <v>0</v>
      </c>
      <c r="L35" s="34"/>
    </row>
    <row r="36" spans="1:12" s="7" customFormat="1" ht="12.75">
      <c r="A36" s="25"/>
      <c r="B36" s="26" t="s">
        <v>255</v>
      </c>
      <c r="C36" s="27" t="s">
        <v>285</v>
      </c>
      <c r="D36" s="28">
        <v>1</v>
      </c>
      <c r="E36" s="29" t="s">
        <v>12</v>
      </c>
      <c r="F36" s="30" t="s">
        <v>16</v>
      </c>
      <c r="G36" s="79"/>
      <c r="H36" s="31">
        <f>SUM(F36:G36)*D36</f>
        <v>0</v>
      </c>
      <c r="I36" s="30" t="s">
        <v>16</v>
      </c>
      <c r="J36" s="32">
        <f>TRUNC(G36*(1+$K$4),2)</f>
        <v>0</v>
      </c>
      <c r="K36" s="33">
        <f>SUM(I36:J36)*D36</f>
        <v>0</v>
      </c>
      <c r="L36" s="34"/>
    </row>
    <row r="37" spans="1:12" s="7" customFormat="1" ht="12.75">
      <c r="A37" s="25"/>
      <c r="B37" s="26" t="s">
        <v>257</v>
      </c>
      <c r="C37" s="27" t="s">
        <v>290</v>
      </c>
      <c r="D37" s="28">
        <v>25</v>
      </c>
      <c r="E37" s="29" t="s">
        <v>15</v>
      </c>
      <c r="F37" s="30" t="s">
        <v>16</v>
      </c>
      <c r="G37" s="79"/>
      <c r="H37" s="31">
        <f>SUM(F37:G37)*D37</f>
        <v>0</v>
      </c>
      <c r="I37" s="30" t="s">
        <v>16</v>
      </c>
      <c r="J37" s="32">
        <f>TRUNC(G37*(1+$K$4),2)</f>
        <v>0</v>
      </c>
      <c r="K37" s="33">
        <f>SUM(I37:J37)*D37</f>
        <v>0</v>
      </c>
      <c r="L37" s="34"/>
    </row>
    <row r="38" spans="1:12" s="7" customFormat="1" ht="12.75">
      <c r="A38" s="25"/>
      <c r="B38" s="26" t="s">
        <v>286</v>
      </c>
      <c r="C38" s="27" t="s">
        <v>297</v>
      </c>
      <c r="D38" s="28">
        <v>1</v>
      </c>
      <c r="E38" s="29" t="s">
        <v>12</v>
      </c>
      <c r="F38" s="30" t="s">
        <v>16</v>
      </c>
      <c r="G38" s="79"/>
      <c r="H38" s="31">
        <f>SUM(F38:G38)*D38</f>
        <v>0</v>
      </c>
      <c r="I38" s="30" t="s">
        <v>16</v>
      </c>
      <c r="J38" s="32">
        <f>TRUNC(G38*(1+$K$4),2)</f>
        <v>0</v>
      </c>
      <c r="K38" s="33">
        <f>SUM(I38:J38)*D38</f>
        <v>0</v>
      </c>
      <c r="L38" s="34"/>
    </row>
    <row r="39" spans="1:12" s="7" customFormat="1" ht="25.5">
      <c r="A39" s="25"/>
      <c r="B39" s="26" t="s">
        <v>289</v>
      </c>
      <c r="C39" s="27" t="s">
        <v>38</v>
      </c>
      <c r="D39" s="28">
        <v>10</v>
      </c>
      <c r="E39" s="29" t="s">
        <v>20</v>
      </c>
      <c r="F39" s="30" t="s">
        <v>16</v>
      </c>
      <c r="G39" s="79"/>
      <c r="H39" s="31">
        <f>SUM(F39:G39)*D39</f>
        <v>0</v>
      </c>
      <c r="I39" s="30" t="s">
        <v>16</v>
      </c>
      <c r="J39" s="32">
        <f t="shared" si="1"/>
        <v>0</v>
      </c>
      <c r="K39" s="33">
        <f>SUM(I39:J39)*D39</f>
        <v>0</v>
      </c>
      <c r="L39" s="39"/>
    </row>
    <row r="40" spans="1:12" s="7" customFormat="1" ht="12.75">
      <c r="A40" s="25"/>
      <c r="B40" s="26" t="s">
        <v>298</v>
      </c>
      <c r="C40" s="27" t="s">
        <v>39</v>
      </c>
      <c r="D40" s="28">
        <v>10</v>
      </c>
      <c r="E40" s="29" t="s">
        <v>20</v>
      </c>
      <c r="F40" s="30" t="s">
        <v>16</v>
      </c>
      <c r="G40" s="79"/>
      <c r="H40" s="31">
        <f>SUM(F40:G40)*D40</f>
        <v>0</v>
      </c>
      <c r="I40" s="30" t="s">
        <v>16</v>
      </c>
      <c r="J40" s="32">
        <f t="shared" si="1"/>
        <v>0</v>
      </c>
      <c r="K40" s="33">
        <f>SUM(I40:J40)*D40</f>
        <v>0</v>
      </c>
      <c r="L40" s="34"/>
    </row>
    <row r="41" spans="1:11" s="7" customFormat="1" ht="12.75">
      <c r="A41" s="25"/>
      <c r="B41" s="26" t="s">
        <v>1</v>
      </c>
      <c r="C41" s="27" t="s">
        <v>100</v>
      </c>
      <c r="D41" s="28"/>
      <c r="E41" s="29"/>
      <c r="F41" s="30"/>
      <c r="G41" s="79"/>
      <c r="H41" s="31"/>
      <c r="I41" s="30"/>
      <c r="J41" s="32"/>
      <c r="K41" s="33"/>
    </row>
    <row r="42" spans="1:16" s="7" customFormat="1" ht="12.75">
      <c r="A42" s="25"/>
      <c r="B42" s="26" t="s">
        <v>101</v>
      </c>
      <c r="C42" s="27" t="s">
        <v>284</v>
      </c>
      <c r="D42" s="28">
        <v>3</v>
      </c>
      <c r="E42" s="29" t="s">
        <v>17</v>
      </c>
      <c r="F42" s="30" t="s">
        <v>16</v>
      </c>
      <c r="G42" s="79"/>
      <c r="H42" s="31">
        <f aca="true" t="shared" si="6" ref="H42:H47">SUM(F42:G42)*D42</f>
        <v>0</v>
      </c>
      <c r="I42" s="30" t="s">
        <v>16</v>
      </c>
      <c r="J42" s="32">
        <f t="shared" si="1"/>
        <v>0</v>
      </c>
      <c r="K42" s="33">
        <f aca="true" t="shared" si="7" ref="K42:K47">SUM(I42:J42)*D42</f>
        <v>0</v>
      </c>
      <c r="P42" s="35"/>
    </row>
    <row r="43" spans="1:16" s="34" customFormat="1" ht="12.75">
      <c r="A43" s="36"/>
      <c r="B43" s="26" t="s">
        <v>165</v>
      </c>
      <c r="C43" s="27" t="s">
        <v>117</v>
      </c>
      <c r="D43" s="28">
        <v>1</v>
      </c>
      <c r="E43" s="29" t="s">
        <v>12</v>
      </c>
      <c r="F43" s="30" t="s">
        <v>16</v>
      </c>
      <c r="G43" s="79"/>
      <c r="H43" s="31">
        <f t="shared" si="6"/>
        <v>0</v>
      </c>
      <c r="I43" s="30" t="s">
        <v>16</v>
      </c>
      <c r="J43" s="32">
        <f t="shared" si="1"/>
        <v>0</v>
      </c>
      <c r="K43" s="33">
        <f t="shared" si="7"/>
        <v>0</v>
      </c>
      <c r="P43" s="37"/>
    </row>
    <row r="44" spans="1:16" s="34" customFormat="1" ht="12.75">
      <c r="A44" s="36"/>
      <c r="B44" s="26" t="s">
        <v>166</v>
      </c>
      <c r="C44" s="27" t="s">
        <v>172</v>
      </c>
      <c r="D44" s="28">
        <v>2</v>
      </c>
      <c r="E44" s="29" t="s">
        <v>15</v>
      </c>
      <c r="F44" s="30" t="s">
        <v>16</v>
      </c>
      <c r="G44" s="79"/>
      <c r="H44" s="31">
        <f t="shared" si="6"/>
        <v>0</v>
      </c>
      <c r="I44" s="30" t="s">
        <v>16</v>
      </c>
      <c r="J44" s="32">
        <f>TRUNC(G44*(1+$K$4),2)</f>
        <v>0</v>
      </c>
      <c r="K44" s="33">
        <f t="shared" si="7"/>
        <v>0</v>
      </c>
      <c r="P44" s="37"/>
    </row>
    <row r="45" spans="1:16" s="34" customFormat="1" ht="12.75">
      <c r="A45" s="36"/>
      <c r="B45" s="26" t="s">
        <v>180</v>
      </c>
      <c r="C45" s="27" t="s">
        <v>174</v>
      </c>
      <c r="D45" s="28">
        <v>2</v>
      </c>
      <c r="E45" s="29" t="s">
        <v>15</v>
      </c>
      <c r="F45" s="30" t="s">
        <v>16</v>
      </c>
      <c r="G45" s="79"/>
      <c r="H45" s="31">
        <f t="shared" si="6"/>
        <v>0</v>
      </c>
      <c r="I45" s="30" t="s">
        <v>16</v>
      </c>
      <c r="J45" s="32">
        <f t="shared" si="1"/>
        <v>0</v>
      </c>
      <c r="K45" s="33">
        <f t="shared" si="7"/>
        <v>0</v>
      </c>
      <c r="P45" s="37"/>
    </row>
    <row r="46" spans="1:16" s="34" customFormat="1" ht="12.75">
      <c r="A46" s="36"/>
      <c r="B46" s="26" t="s">
        <v>196</v>
      </c>
      <c r="C46" s="27" t="s">
        <v>181</v>
      </c>
      <c r="D46" s="28">
        <v>4</v>
      </c>
      <c r="E46" s="29" t="s">
        <v>12</v>
      </c>
      <c r="F46" s="30" t="s">
        <v>16</v>
      </c>
      <c r="G46" s="79"/>
      <c r="H46" s="31">
        <f t="shared" si="6"/>
        <v>0</v>
      </c>
      <c r="I46" s="30" t="s">
        <v>16</v>
      </c>
      <c r="J46" s="32">
        <f>TRUNC(G46*(1+$K$4),2)</f>
        <v>0</v>
      </c>
      <c r="K46" s="33">
        <f t="shared" si="7"/>
        <v>0</v>
      </c>
      <c r="P46" s="37"/>
    </row>
    <row r="47" spans="1:16" s="34" customFormat="1" ht="12.75">
      <c r="A47" s="36"/>
      <c r="B47" s="26" t="s">
        <v>238</v>
      </c>
      <c r="C47" s="27" t="s">
        <v>201</v>
      </c>
      <c r="D47" s="28">
        <v>3</v>
      </c>
      <c r="E47" s="29" t="s">
        <v>12</v>
      </c>
      <c r="F47" s="30" t="s">
        <v>16</v>
      </c>
      <c r="G47" s="79"/>
      <c r="H47" s="31">
        <f t="shared" si="6"/>
        <v>0</v>
      </c>
      <c r="I47" s="30" t="s">
        <v>16</v>
      </c>
      <c r="J47" s="32">
        <f>TRUNC(G47*(1+$K$4),2)</f>
        <v>0</v>
      </c>
      <c r="K47" s="33">
        <f t="shared" si="7"/>
        <v>0</v>
      </c>
      <c r="P47" s="37"/>
    </row>
    <row r="48" spans="1:16" s="34" customFormat="1" ht="12.75">
      <c r="A48" s="36"/>
      <c r="B48" s="26" t="s">
        <v>239</v>
      </c>
      <c r="C48" s="27" t="s">
        <v>246</v>
      </c>
      <c r="D48" s="28">
        <v>1</v>
      </c>
      <c r="E48" s="29" t="s">
        <v>12</v>
      </c>
      <c r="F48" s="30" t="s">
        <v>16</v>
      </c>
      <c r="G48" s="79"/>
      <c r="H48" s="31">
        <f>SUM(F48:G48)*D48</f>
        <v>0</v>
      </c>
      <c r="I48" s="30" t="s">
        <v>16</v>
      </c>
      <c r="J48" s="32">
        <f>TRUNC(G48*(1+$K$4),2)</f>
        <v>0</v>
      </c>
      <c r="K48" s="33">
        <f>SUM(I48:J48)*D48</f>
        <v>0</v>
      </c>
      <c r="M48" s="39"/>
      <c r="P48" s="37"/>
    </row>
    <row r="49" spans="1:16" s="34" customFormat="1" ht="12.75">
      <c r="A49" s="36"/>
      <c r="B49" s="26"/>
      <c r="C49" s="94" t="s">
        <v>362</v>
      </c>
      <c r="D49" s="28"/>
      <c r="E49" s="29"/>
      <c r="F49" s="195">
        <f>SUMPRODUCT(D18:D48,F18:F48)</f>
        <v>0</v>
      </c>
      <c r="G49" s="195">
        <f>SUMPRODUCT(D18:D48,G18:G48)</f>
        <v>0</v>
      </c>
      <c r="H49" s="196">
        <f>SUM(H18:H48)</f>
        <v>0</v>
      </c>
      <c r="I49" s="197">
        <f>SUMPRODUCT(D18:D48,I18:I48)</f>
        <v>0</v>
      </c>
      <c r="J49" s="195">
        <f>SUMPRODUCT(D18:D48,J18:J48)</f>
        <v>0</v>
      </c>
      <c r="K49" s="198">
        <f>SUM(K18:K48)</f>
        <v>0</v>
      </c>
      <c r="M49" s="39"/>
      <c r="P49" s="37"/>
    </row>
    <row r="50" spans="1:11" s="34" customFormat="1" ht="12.75">
      <c r="A50" s="3"/>
      <c r="B50" s="2">
        <v>2</v>
      </c>
      <c r="C50" s="4" t="s">
        <v>135</v>
      </c>
      <c r="D50" s="5"/>
      <c r="E50" s="5"/>
      <c r="F50" s="5"/>
      <c r="G50" s="5"/>
      <c r="H50" s="5"/>
      <c r="I50" s="5"/>
      <c r="J50" s="5"/>
      <c r="K50" s="6"/>
    </row>
    <row r="51" spans="1:11" s="34" customFormat="1" ht="12.75">
      <c r="A51" s="36"/>
      <c r="B51" s="26" t="s">
        <v>14</v>
      </c>
      <c r="C51" s="27" t="s">
        <v>71</v>
      </c>
      <c r="D51" s="28">
        <v>1.5</v>
      </c>
      <c r="E51" s="29" t="s">
        <v>15</v>
      </c>
      <c r="F51" s="79"/>
      <c r="G51" s="79"/>
      <c r="H51" s="31">
        <f aca="true" t="shared" si="8" ref="H51:H57">SUM(F51:G51)*D51</f>
        <v>0</v>
      </c>
      <c r="I51" s="38">
        <f>TRUNC(F51*(1+$K$4),2)</f>
        <v>0</v>
      </c>
      <c r="J51" s="32">
        <f aca="true" t="shared" si="9" ref="J51:J62">TRUNC(G51*(1+$K$4),2)</f>
        <v>0</v>
      </c>
      <c r="K51" s="33">
        <f aca="true" t="shared" si="10" ref="K51:K57">SUM(I51:J51)*D51</f>
        <v>0</v>
      </c>
    </row>
    <row r="52" spans="1:12" s="34" customFormat="1" ht="25.5">
      <c r="A52" s="36"/>
      <c r="B52" s="26" t="s">
        <v>23</v>
      </c>
      <c r="C52" s="27" t="s">
        <v>53</v>
      </c>
      <c r="D52" s="28">
        <v>3</v>
      </c>
      <c r="E52" s="29" t="s">
        <v>17</v>
      </c>
      <c r="F52" s="30" t="s">
        <v>16</v>
      </c>
      <c r="G52" s="79"/>
      <c r="H52" s="31">
        <f t="shared" si="8"/>
        <v>0</v>
      </c>
      <c r="I52" s="38" t="s">
        <v>16</v>
      </c>
      <c r="J52" s="32">
        <f t="shared" si="9"/>
        <v>0</v>
      </c>
      <c r="K52" s="33">
        <f t="shared" si="10"/>
        <v>0</v>
      </c>
      <c r="L52" s="39"/>
    </row>
    <row r="53" spans="1:11" s="7" customFormat="1" ht="12.75">
      <c r="A53" s="25"/>
      <c r="B53" s="26" t="s">
        <v>146</v>
      </c>
      <c r="C53" s="27" t="s">
        <v>74</v>
      </c>
      <c r="D53" s="28">
        <v>223</v>
      </c>
      <c r="E53" s="29" t="s">
        <v>15</v>
      </c>
      <c r="F53" s="79"/>
      <c r="G53" s="79"/>
      <c r="H53" s="31">
        <f t="shared" si="8"/>
        <v>0</v>
      </c>
      <c r="I53" s="38">
        <f>TRUNC(F53*(1+$K$4),2)</f>
        <v>0</v>
      </c>
      <c r="J53" s="32">
        <f t="shared" si="9"/>
        <v>0</v>
      </c>
      <c r="K53" s="33">
        <f t="shared" si="10"/>
        <v>0</v>
      </c>
    </row>
    <row r="54" spans="1:11" s="7" customFormat="1" ht="12.75">
      <c r="A54" s="25"/>
      <c r="B54" s="26" t="s">
        <v>147</v>
      </c>
      <c r="C54" s="27" t="s">
        <v>134</v>
      </c>
      <c r="D54" s="28">
        <v>223</v>
      </c>
      <c r="E54" s="29" t="s">
        <v>15</v>
      </c>
      <c r="F54" s="79"/>
      <c r="G54" s="79"/>
      <c r="H54" s="31">
        <f t="shared" si="8"/>
        <v>0</v>
      </c>
      <c r="I54" s="38">
        <f>TRUNC(F54*(1+$K$4),2)</f>
        <v>0</v>
      </c>
      <c r="J54" s="32">
        <f>TRUNC(G54*(1+$K$4),2)</f>
        <v>0</v>
      </c>
      <c r="K54" s="33">
        <f t="shared" si="10"/>
        <v>0</v>
      </c>
    </row>
    <row r="55" spans="1:11" s="7" customFormat="1" ht="12.75">
      <c r="A55" s="25"/>
      <c r="B55" s="26" t="s">
        <v>159</v>
      </c>
      <c r="C55" s="27" t="s">
        <v>158</v>
      </c>
      <c r="D55" s="28">
        <v>32</v>
      </c>
      <c r="E55" s="29" t="s">
        <v>17</v>
      </c>
      <c r="F55" s="79"/>
      <c r="G55" s="79"/>
      <c r="H55" s="31">
        <f t="shared" si="8"/>
        <v>0</v>
      </c>
      <c r="I55" s="38">
        <f>TRUNC(F55*(1+$K$4),2)</f>
        <v>0</v>
      </c>
      <c r="J55" s="32">
        <f>TRUNC(G55*(1+$K$4),2)</f>
        <v>0</v>
      </c>
      <c r="K55" s="33">
        <f t="shared" si="10"/>
        <v>0</v>
      </c>
    </row>
    <row r="56" spans="1:11" s="7" customFormat="1" ht="12.75">
      <c r="A56" s="25"/>
      <c r="B56" s="26" t="s">
        <v>169</v>
      </c>
      <c r="C56" s="27" t="s">
        <v>167</v>
      </c>
      <c r="D56" s="28">
        <v>28</v>
      </c>
      <c r="E56" s="29" t="s">
        <v>15</v>
      </c>
      <c r="F56" s="79"/>
      <c r="G56" s="79"/>
      <c r="H56" s="31">
        <f t="shared" si="8"/>
        <v>0</v>
      </c>
      <c r="I56" s="38">
        <f>TRUNC(F56*(1+$K$4),2)</f>
        <v>0</v>
      </c>
      <c r="J56" s="32">
        <f>TRUNC(G56*(1+$K$4),2)</f>
        <v>0</v>
      </c>
      <c r="K56" s="33">
        <f t="shared" si="10"/>
        <v>0</v>
      </c>
    </row>
    <row r="57" spans="1:11" s="7" customFormat="1" ht="12.75">
      <c r="A57" s="25"/>
      <c r="B57" s="26" t="s">
        <v>170</v>
      </c>
      <c r="C57" s="27" t="s">
        <v>168</v>
      </c>
      <c r="D57" s="28">
        <v>34</v>
      </c>
      <c r="E57" s="29" t="s">
        <v>15</v>
      </c>
      <c r="F57" s="79"/>
      <c r="G57" s="79"/>
      <c r="H57" s="31">
        <f t="shared" si="8"/>
        <v>0</v>
      </c>
      <c r="I57" s="38">
        <f>TRUNC(F57*(1+$K$4),2)</f>
        <v>0</v>
      </c>
      <c r="J57" s="32">
        <f t="shared" si="9"/>
        <v>0</v>
      </c>
      <c r="K57" s="33">
        <f t="shared" si="10"/>
        <v>0</v>
      </c>
    </row>
    <row r="58" spans="1:11" s="7" customFormat="1" ht="12.75">
      <c r="A58" s="36"/>
      <c r="B58" s="26"/>
      <c r="C58" s="94" t="s">
        <v>363</v>
      </c>
      <c r="D58" s="28"/>
      <c r="E58" s="29"/>
      <c r="F58" s="195">
        <f>SUMPRODUCT(D51:D57,F51:F57)</f>
        <v>0</v>
      </c>
      <c r="G58" s="195">
        <f>SUMPRODUCT(D51:D57,G51:G57)</f>
        <v>0</v>
      </c>
      <c r="H58" s="196">
        <f>SUM(H51:H57)</f>
        <v>0</v>
      </c>
      <c r="I58" s="197">
        <f>SUMPRODUCT(D51:D57,I51:I57)</f>
        <v>0</v>
      </c>
      <c r="J58" s="195">
        <f>SUMPRODUCT(D51:D57,J51:J57)</f>
        <v>0</v>
      </c>
      <c r="K58" s="198">
        <f>SUM(K51:K57)</f>
        <v>0</v>
      </c>
    </row>
    <row r="59" spans="1:11" s="7" customFormat="1" ht="12.75">
      <c r="A59" s="3"/>
      <c r="B59" s="2">
        <v>3</v>
      </c>
      <c r="C59" s="4" t="s">
        <v>149</v>
      </c>
      <c r="D59" s="5"/>
      <c r="E59" s="5"/>
      <c r="F59" s="5"/>
      <c r="G59" s="5"/>
      <c r="H59" s="5"/>
      <c r="I59" s="5"/>
      <c r="J59" s="5"/>
      <c r="K59" s="6"/>
    </row>
    <row r="60" spans="1:11" s="7" customFormat="1" ht="12.75">
      <c r="A60" s="25"/>
      <c r="B60" s="26" t="s">
        <v>19</v>
      </c>
      <c r="C60" s="27" t="s">
        <v>52</v>
      </c>
      <c r="D60" s="40"/>
      <c r="E60" s="29"/>
      <c r="F60" s="30"/>
      <c r="G60" s="30"/>
      <c r="H60" s="31"/>
      <c r="I60" s="38"/>
      <c r="J60" s="32"/>
      <c r="K60" s="33"/>
    </row>
    <row r="61" spans="1:11" s="7" customFormat="1" ht="12.75">
      <c r="A61" s="25"/>
      <c r="B61" s="26" t="s">
        <v>152</v>
      </c>
      <c r="C61" s="27" t="s">
        <v>68</v>
      </c>
      <c r="D61" s="40">
        <v>1</v>
      </c>
      <c r="E61" s="29" t="s">
        <v>22</v>
      </c>
      <c r="F61" s="79"/>
      <c r="G61" s="79"/>
      <c r="H61" s="31">
        <f>SUM(F61:G61)*D61</f>
        <v>0</v>
      </c>
      <c r="I61" s="38">
        <f>TRUNC(F61*(1+$K$4),2)</f>
        <v>0</v>
      </c>
      <c r="J61" s="32">
        <f t="shared" si="9"/>
        <v>0</v>
      </c>
      <c r="K61" s="33">
        <f>SUM(I61:J61)*D61</f>
        <v>0</v>
      </c>
    </row>
    <row r="62" spans="1:11" s="7" customFormat="1" ht="25.5">
      <c r="A62" s="25"/>
      <c r="B62" s="26" t="s">
        <v>153</v>
      </c>
      <c r="C62" s="27" t="s">
        <v>69</v>
      </c>
      <c r="D62" s="40">
        <v>30</v>
      </c>
      <c r="E62" s="29" t="s">
        <v>15</v>
      </c>
      <c r="F62" s="79"/>
      <c r="G62" s="79"/>
      <c r="H62" s="31">
        <f>SUM(F62:G62)*D62</f>
        <v>0</v>
      </c>
      <c r="I62" s="38">
        <f>TRUNC(F62*(1+$K$4),2)</f>
        <v>0</v>
      </c>
      <c r="J62" s="32">
        <f t="shared" si="9"/>
        <v>0</v>
      </c>
      <c r="K62" s="33">
        <f>SUM(I62:J62)*D62</f>
        <v>0</v>
      </c>
    </row>
    <row r="63" spans="1:11" s="7" customFormat="1" ht="25.5">
      <c r="A63" s="25"/>
      <c r="B63" s="26" t="s">
        <v>154</v>
      </c>
      <c r="C63" s="27" t="s">
        <v>70</v>
      </c>
      <c r="D63" s="40">
        <v>8</v>
      </c>
      <c r="E63" s="29" t="s">
        <v>17</v>
      </c>
      <c r="F63" s="79"/>
      <c r="G63" s="79"/>
      <c r="H63" s="31">
        <f>SUM(F63:G63)*D63</f>
        <v>0</v>
      </c>
      <c r="I63" s="38">
        <f>TRUNC(F63*(1+$K$4),2)</f>
        <v>0</v>
      </c>
      <c r="J63" s="32">
        <f>TRUNC(G63*(1+$K$4),2)</f>
        <v>0</v>
      </c>
      <c r="K63" s="33">
        <f>SUM(I63:J63)*D63</f>
        <v>0</v>
      </c>
    </row>
    <row r="64" spans="1:11" s="7" customFormat="1" ht="12.75">
      <c r="A64" s="25"/>
      <c r="B64" s="26" t="s">
        <v>248</v>
      </c>
      <c r="C64" s="27" t="s">
        <v>247</v>
      </c>
      <c r="D64" s="40">
        <v>1</v>
      </c>
      <c r="E64" s="29" t="s">
        <v>12</v>
      </c>
      <c r="F64" s="30" t="s">
        <v>16</v>
      </c>
      <c r="G64" s="79"/>
      <c r="H64" s="31">
        <f>SUM(F64:G64)*D64</f>
        <v>0</v>
      </c>
      <c r="I64" s="38" t="s">
        <v>16</v>
      </c>
      <c r="J64" s="32">
        <f>TRUNC(G64*(1+$K$4),2)</f>
        <v>0</v>
      </c>
      <c r="K64" s="33">
        <f>SUM(I64:J64)*D64</f>
        <v>0</v>
      </c>
    </row>
    <row r="65" spans="1:11" s="7" customFormat="1" ht="12.75">
      <c r="A65" s="25"/>
      <c r="B65" s="26" t="s">
        <v>21</v>
      </c>
      <c r="C65" s="27" t="s">
        <v>150</v>
      </c>
      <c r="D65" s="40"/>
      <c r="E65" s="29"/>
      <c r="F65" s="30"/>
      <c r="G65" s="30"/>
      <c r="H65" s="31"/>
      <c r="I65" s="38"/>
      <c r="J65" s="32"/>
      <c r="K65" s="33"/>
    </row>
    <row r="66" spans="1:11" s="7" customFormat="1" ht="12.75">
      <c r="A66" s="25"/>
      <c r="B66" s="26" t="s">
        <v>151</v>
      </c>
      <c r="C66" s="27" t="s">
        <v>155</v>
      </c>
      <c r="D66" s="40">
        <v>223</v>
      </c>
      <c r="E66" s="29" t="s">
        <v>15</v>
      </c>
      <c r="F66" s="79"/>
      <c r="G66" s="79"/>
      <c r="H66" s="31">
        <f>SUM(F66:G66)*D66</f>
        <v>0</v>
      </c>
      <c r="I66" s="38">
        <f>TRUNC(F66*(1+$K$4),2)</f>
        <v>0</v>
      </c>
      <c r="J66" s="32">
        <f>TRUNC(G66*(1+$K$4),2)</f>
        <v>0</v>
      </c>
      <c r="K66" s="33">
        <f>SUM(I66:J66)*D66</f>
        <v>0</v>
      </c>
    </row>
    <row r="67" spans="1:11" s="7" customFormat="1" ht="12.75">
      <c r="A67" s="36"/>
      <c r="B67" s="26"/>
      <c r="C67" s="94" t="s">
        <v>364</v>
      </c>
      <c r="D67" s="28"/>
      <c r="E67" s="29"/>
      <c r="F67" s="195">
        <f>SUMPRODUCT(D61:D66,F61:F66)</f>
        <v>0</v>
      </c>
      <c r="G67" s="195">
        <f>SUMPRODUCT(D61:D66,G61:G66)</f>
        <v>0</v>
      </c>
      <c r="H67" s="196">
        <f>SUM(H61:H66)</f>
        <v>0</v>
      </c>
      <c r="I67" s="197">
        <f>SUMPRODUCT(D61:D66,I61:I66)</f>
        <v>0</v>
      </c>
      <c r="J67" s="195">
        <f>SUMPRODUCT(D61:D66,J61:J66)</f>
        <v>0</v>
      </c>
      <c r="K67" s="198">
        <f>SUM(K61:K66)</f>
        <v>0</v>
      </c>
    </row>
    <row r="68" spans="1:11" s="7" customFormat="1" ht="12.75">
      <c r="A68" s="3"/>
      <c r="B68" s="1">
        <v>4</v>
      </c>
      <c r="C68" s="4" t="s">
        <v>45</v>
      </c>
      <c r="D68" s="5"/>
      <c r="E68" s="5"/>
      <c r="F68" s="5"/>
      <c r="G68" s="5"/>
      <c r="H68" s="5"/>
      <c r="I68" s="5"/>
      <c r="J68" s="5"/>
      <c r="K68" s="6"/>
    </row>
    <row r="69" spans="1:11" s="7" customFormat="1" ht="25.5">
      <c r="A69" s="41"/>
      <c r="B69" s="26" t="s">
        <v>136</v>
      </c>
      <c r="C69" s="27" t="s">
        <v>187</v>
      </c>
      <c r="D69" s="28">
        <v>1</v>
      </c>
      <c r="E69" s="29" t="s">
        <v>12</v>
      </c>
      <c r="F69" s="79"/>
      <c r="G69" s="79"/>
      <c r="H69" s="31">
        <f aca="true" t="shared" si="11" ref="H69:H76">SUM(F69:G69)*D69</f>
        <v>0</v>
      </c>
      <c r="I69" s="38">
        <f aca="true" t="shared" si="12" ref="I69:J71">TRUNC(F69*(1+$K$4),2)</f>
        <v>0</v>
      </c>
      <c r="J69" s="32">
        <f t="shared" si="12"/>
        <v>0</v>
      </c>
      <c r="K69" s="33">
        <f aca="true" t="shared" si="13" ref="K69:K76">SUM(I69:J69)*D69</f>
        <v>0</v>
      </c>
    </row>
    <row r="70" spans="1:11" s="7" customFormat="1" ht="25.5">
      <c r="A70" s="41"/>
      <c r="B70" s="26" t="s">
        <v>137</v>
      </c>
      <c r="C70" s="27" t="s">
        <v>188</v>
      </c>
      <c r="D70" s="28">
        <v>1</v>
      </c>
      <c r="E70" s="29" t="s">
        <v>12</v>
      </c>
      <c r="F70" s="79"/>
      <c r="G70" s="79"/>
      <c r="H70" s="31">
        <f t="shared" si="11"/>
        <v>0</v>
      </c>
      <c r="I70" s="38">
        <f t="shared" si="12"/>
        <v>0</v>
      </c>
      <c r="J70" s="32">
        <f t="shared" si="12"/>
        <v>0</v>
      </c>
      <c r="K70" s="33">
        <f t="shared" si="13"/>
        <v>0</v>
      </c>
    </row>
    <row r="71" spans="1:11" s="7" customFormat="1" ht="25.5">
      <c r="A71" s="41"/>
      <c r="B71" s="26" t="s">
        <v>138</v>
      </c>
      <c r="C71" s="27" t="s">
        <v>244</v>
      </c>
      <c r="D71" s="28">
        <v>1</v>
      </c>
      <c r="E71" s="29" t="s">
        <v>12</v>
      </c>
      <c r="F71" s="79"/>
      <c r="G71" s="79"/>
      <c r="H71" s="31">
        <f>SUM(F71:G71)*D71</f>
        <v>0</v>
      </c>
      <c r="I71" s="38">
        <f t="shared" si="12"/>
        <v>0</v>
      </c>
      <c r="J71" s="32">
        <f t="shared" si="12"/>
        <v>0</v>
      </c>
      <c r="K71" s="33">
        <f>SUM(I71:J71)*D71</f>
        <v>0</v>
      </c>
    </row>
    <row r="72" spans="1:11" s="7" customFormat="1" ht="38.25">
      <c r="A72" s="41"/>
      <c r="B72" s="26" t="s">
        <v>139</v>
      </c>
      <c r="C72" s="27" t="s">
        <v>178</v>
      </c>
      <c r="D72" s="28">
        <v>2</v>
      </c>
      <c r="E72" s="29" t="s">
        <v>12</v>
      </c>
      <c r="F72" s="79"/>
      <c r="G72" s="79"/>
      <c r="H72" s="31">
        <f t="shared" si="11"/>
        <v>0</v>
      </c>
      <c r="I72" s="38">
        <f aca="true" t="shared" si="14" ref="I72:J76">TRUNC(F72*(1+$K$4),2)</f>
        <v>0</v>
      </c>
      <c r="J72" s="32">
        <f t="shared" si="14"/>
        <v>0</v>
      </c>
      <c r="K72" s="33">
        <f t="shared" si="13"/>
        <v>0</v>
      </c>
    </row>
    <row r="73" spans="1:11" s="7" customFormat="1" ht="12.75">
      <c r="A73" s="41"/>
      <c r="B73" s="26" t="s">
        <v>140</v>
      </c>
      <c r="C73" s="27" t="s">
        <v>258</v>
      </c>
      <c r="D73" s="28">
        <v>1.5</v>
      </c>
      <c r="E73" s="29" t="s">
        <v>15</v>
      </c>
      <c r="F73" s="79"/>
      <c r="G73" s="79"/>
      <c r="H73" s="31">
        <f t="shared" si="11"/>
        <v>0</v>
      </c>
      <c r="I73" s="38">
        <f t="shared" si="14"/>
        <v>0</v>
      </c>
      <c r="J73" s="32">
        <f t="shared" si="14"/>
        <v>0</v>
      </c>
      <c r="K73" s="33">
        <f t="shared" si="13"/>
        <v>0</v>
      </c>
    </row>
    <row r="74" spans="1:11" s="7" customFormat="1" ht="12.75">
      <c r="A74" s="41"/>
      <c r="B74" s="26" t="s">
        <v>141</v>
      </c>
      <c r="C74" s="27" t="s">
        <v>259</v>
      </c>
      <c r="D74" s="28">
        <v>1.5</v>
      </c>
      <c r="E74" s="29" t="s">
        <v>15</v>
      </c>
      <c r="F74" s="79"/>
      <c r="G74" s="79"/>
      <c r="H74" s="31">
        <f t="shared" si="11"/>
        <v>0</v>
      </c>
      <c r="I74" s="38">
        <f t="shared" si="14"/>
        <v>0</v>
      </c>
      <c r="J74" s="32">
        <f t="shared" si="14"/>
        <v>0</v>
      </c>
      <c r="K74" s="33">
        <f t="shared" si="13"/>
        <v>0</v>
      </c>
    </row>
    <row r="75" spans="1:11" s="7" customFormat="1" ht="12.75">
      <c r="A75" s="41"/>
      <c r="B75" s="26" t="s">
        <v>142</v>
      </c>
      <c r="C75" s="27" t="s">
        <v>179</v>
      </c>
      <c r="D75" s="28">
        <v>3</v>
      </c>
      <c r="E75" s="29" t="s">
        <v>12</v>
      </c>
      <c r="F75" s="30" t="s">
        <v>16</v>
      </c>
      <c r="G75" s="79"/>
      <c r="H75" s="31">
        <f t="shared" si="11"/>
        <v>0</v>
      </c>
      <c r="I75" s="38" t="s">
        <v>16</v>
      </c>
      <c r="J75" s="32">
        <f>TRUNC(G75*(1+$K$4),2)</f>
        <v>0</v>
      </c>
      <c r="K75" s="33">
        <f t="shared" si="13"/>
        <v>0</v>
      </c>
    </row>
    <row r="76" spans="1:11" s="7" customFormat="1" ht="25.5">
      <c r="A76" s="41"/>
      <c r="B76" s="26" t="s">
        <v>143</v>
      </c>
      <c r="C76" s="27" t="s">
        <v>171</v>
      </c>
      <c r="D76" s="28">
        <v>36</v>
      </c>
      <c r="E76" s="29" t="s">
        <v>15</v>
      </c>
      <c r="F76" s="79"/>
      <c r="G76" s="79"/>
      <c r="H76" s="31">
        <f t="shared" si="11"/>
        <v>0</v>
      </c>
      <c r="I76" s="38">
        <f t="shared" si="14"/>
        <v>0</v>
      </c>
      <c r="J76" s="32">
        <f t="shared" si="14"/>
        <v>0</v>
      </c>
      <c r="K76" s="33">
        <f t="shared" si="13"/>
        <v>0</v>
      </c>
    </row>
    <row r="77" spans="1:17" s="7" customFormat="1" ht="38.25">
      <c r="A77" s="41"/>
      <c r="B77" s="26" t="s">
        <v>144</v>
      </c>
      <c r="C77" s="27" t="s">
        <v>54</v>
      </c>
      <c r="D77" s="28">
        <v>37</v>
      </c>
      <c r="E77" s="29" t="s">
        <v>15</v>
      </c>
      <c r="F77" s="79"/>
      <c r="G77" s="79"/>
      <c r="H77" s="31">
        <f aca="true" t="shared" si="15" ref="H77:H93">SUM(F77:G77)*D77</f>
        <v>0</v>
      </c>
      <c r="I77" s="38">
        <f aca="true" t="shared" si="16" ref="I77:I90">TRUNC(F77*(1+$K$4),2)</f>
        <v>0</v>
      </c>
      <c r="J77" s="32">
        <f aca="true" t="shared" si="17" ref="J77:J91">TRUNC(G77*(1+$K$4),2)</f>
        <v>0</v>
      </c>
      <c r="K77" s="33">
        <f aca="true" t="shared" si="18" ref="K77:K93">SUM(I77:J77)*D77</f>
        <v>0</v>
      </c>
      <c r="M77" s="42"/>
      <c r="N77" s="42"/>
      <c r="O77" s="43"/>
      <c r="P77" s="42"/>
      <c r="Q77" s="42"/>
    </row>
    <row r="78" spans="1:17" s="7" customFormat="1" ht="51">
      <c r="A78" s="41"/>
      <c r="B78" s="26" t="s">
        <v>145</v>
      </c>
      <c r="C78" s="27" t="s">
        <v>55</v>
      </c>
      <c r="D78" s="28">
        <v>26</v>
      </c>
      <c r="E78" s="29" t="s">
        <v>15</v>
      </c>
      <c r="F78" s="79"/>
      <c r="G78" s="79"/>
      <c r="H78" s="31">
        <f t="shared" si="15"/>
        <v>0</v>
      </c>
      <c r="I78" s="38">
        <f t="shared" si="16"/>
        <v>0</v>
      </c>
      <c r="J78" s="32">
        <f t="shared" si="17"/>
        <v>0</v>
      </c>
      <c r="K78" s="33">
        <f t="shared" si="18"/>
        <v>0</v>
      </c>
      <c r="M78" s="42"/>
      <c r="N78" s="42"/>
      <c r="O78" s="43"/>
      <c r="P78" s="42"/>
      <c r="Q78" s="42"/>
    </row>
    <row r="79" spans="1:17" s="7" customFormat="1" ht="38.25">
      <c r="A79" s="41"/>
      <c r="B79" s="26" t="s">
        <v>176</v>
      </c>
      <c r="C79" s="27" t="s">
        <v>56</v>
      </c>
      <c r="D79" s="28">
        <v>1</v>
      </c>
      <c r="E79" s="29" t="s">
        <v>12</v>
      </c>
      <c r="F79" s="79"/>
      <c r="G79" s="79"/>
      <c r="H79" s="31">
        <f t="shared" si="15"/>
        <v>0</v>
      </c>
      <c r="I79" s="38">
        <f t="shared" si="16"/>
        <v>0</v>
      </c>
      <c r="J79" s="32">
        <f t="shared" si="17"/>
        <v>0</v>
      </c>
      <c r="K79" s="33">
        <f t="shared" si="18"/>
        <v>0</v>
      </c>
      <c r="M79" s="42"/>
      <c r="N79" s="42"/>
      <c r="O79" s="43"/>
      <c r="P79" s="42"/>
      <c r="Q79" s="42"/>
    </row>
    <row r="80" spans="1:17" s="7" customFormat="1" ht="38.25">
      <c r="A80" s="41"/>
      <c r="B80" s="26" t="s">
        <v>182</v>
      </c>
      <c r="C80" s="27" t="s">
        <v>57</v>
      </c>
      <c r="D80" s="28">
        <v>1</v>
      </c>
      <c r="E80" s="29" t="s">
        <v>12</v>
      </c>
      <c r="F80" s="79"/>
      <c r="G80" s="79"/>
      <c r="H80" s="31">
        <f t="shared" si="15"/>
        <v>0</v>
      </c>
      <c r="I80" s="38">
        <f t="shared" si="16"/>
        <v>0</v>
      </c>
      <c r="J80" s="32">
        <f t="shared" si="17"/>
        <v>0</v>
      </c>
      <c r="K80" s="33">
        <f t="shared" si="18"/>
        <v>0</v>
      </c>
      <c r="M80" s="42"/>
      <c r="N80" s="42"/>
      <c r="O80" s="43"/>
      <c r="P80" s="42"/>
      <c r="Q80" s="42"/>
    </row>
    <row r="81" spans="1:21" s="7" customFormat="1" ht="25.5">
      <c r="A81" s="41"/>
      <c r="B81" s="26" t="s">
        <v>183</v>
      </c>
      <c r="C81" s="27" t="s">
        <v>119</v>
      </c>
      <c r="D81" s="28">
        <v>72</v>
      </c>
      <c r="E81" s="29" t="s">
        <v>15</v>
      </c>
      <c r="F81" s="79"/>
      <c r="G81" s="79"/>
      <c r="H81" s="31">
        <f t="shared" si="15"/>
        <v>0</v>
      </c>
      <c r="I81" s="38">
        <f t="shared" si="16"/>
        <v>0</v>
      </c>
      <c r="J81" s="32">
        <f t="shared" si="17"/>
        <v>0</v>
      </c>
      <c r="K81" s="33">
        <f t="shared" si="18"/>
        <v>0</v>
      </c>
      <c r="P81" s="42"/>
      <c r="Q81" s="45"/>
      <c r="S81" s="44"/>
      <c r="T81" s="44"/>
      <c r="U81" s="44"/>
    </row>
    <row r="82" spans="1:11" s="7" customFormat="1" ht="12.75">
      <c r="A82" s="41"/>
      <c r="B82" s="26" t="s">
        <v>184</v>
      </c>
      <c r="C82" s="27" t="s">
        <v>58</v>
      </c>
      <c r="D82" s="28">
        <v>4</v>
      </c>
      <c r="E82" s="29" t="s">
        <v>15</v>
      </c>
      <c r="F82" s="79"/>
      <c r="G82" s="79"/>
      <c r="H82" s="31">
        <f t="shared" si="15"/>
        <v>0</v>
      </c>
      <c r="I82" s="38">
        <f t="shared" si="16"/>
        <v>0</v>
      </c>
      <c r="J82" s="32">
        <f t="shared" si="17"/>
        <v>0</v>
      </c>
      <c r="K82" s="33">
        <f t="shared" si="18"/>
        <v>0</v>
      </c>
    </row>
    <row r="83" spans="1:11" s="7" customFormat="1" ht="51">
      <c r="A83" s="41"/>
      <c r="B83" s="26" t="s">
        <v>185</v>
      </c>
      <c r="C83" s="27" t="s">
        <v>261</v>
      </c>
      <c r="D83" s="28">
        <v>1</v>
      </c>
      <c r="E83" s="29" t="s">
        <v>12</v>
      </c>
      <c r="F83" s="79"/>
      <c r="G83" s="30" t="s">
        <v>16</v>
      </c>
      <c r="H83" s="31">
        <f>SUM(F83:G83)*D83</f>
        <v>0</v>
      </c>
      <c r="I83" s="38">
        <f>TRUNC(F83*(1+$K$4),2)</f>
        <v>0</v>
      </c>
      <c r="J83" s="32" t="s">
        <v>16</v>
      </c>
      <c r="K83" s="33">
        <f>SUM(I83:J83)*D83</f>
        <v>0</v>
      </c>
    </row>
    <row r="84" spans="1:11" s="7" customFormat="1" ht="12.75">
      <c r="A84" s="41"/>
      <c r="B84" s="26" t="s">
        <v>186</v>
      </c>
      <c r="C84" s="27" t="s">
        <v>123</v>
      </c>
      <c r="D84" s="28"/>
      <c r="E84" s="29"/>
      <c r="F84" s="30"/>
      <c r="G84" s="30"/>
      <c r="H84" s="31"/>
      <c r="I84" s="38"/>
      <c r="J84" s="32"/>
      <c r="K84" s="33"/>
    </row>
    <row r="85" spans="1:11" s="7" customFormat="1" ht="38.25">
      <c r="A85" s="41"/>
      <c r="B85" s="26" t="s">
        <v>262</v>
      </c>
      <c r="C85" s="27" t="s">
        <v>124</v>
      </c>
      <c r="D85" s="28">
        <v>1</v>
      </c>
      <c r="E85" s="29" t="s">
        <v>12</v>
      </c>
      <c r="F85" s="79"/>
      <c r="G85" s="79"/>
      <c r="H85" s="31">
        <f aca="true" t="shared" si="19" ref="H85:H90">SUM(F85:G85)*D85</f>
        <v>0</v>
      </c>
      <c r="I85" s="38">
        <f t="shared" si="16"/>
        <v>0</v>
      </c>
      <c r="J85" s="32">
        <f t="shared" si="17"/>
        <v>0</v>
      </c>
      <c r="K85" s="33">
        <f t="shared" si="18"/>
        <v>0</v>
      </c>
    </row>
    <row r="86" spans="1:11" s="7" customFormat="1" ht="25.5">
      <c r="A86" s="41"/>
      <c r="B86" s="26" t="s">
        <v>263</v>
      </c>
      <c r="C86" s="27" t="s">
        <v>125</v>
      </c>
      <c r="D86" s="28">
        <v>1</v>
      </c>
      <c r="E86" s="29" t="s">
        <v>12</v>
      </c>
      <c r="F86" s="79"/>
      <c r="G86" s="79"/>
      <c r="H86" s="31">
        <f t="shared" si="19"/>
        <v>0</v>
      </c>
      <c r="I86" s="38">
        <f t="shared" si="16"/>
        <v>0</v>
      </c>
      <c r="J86" s="32">
        <f t="shared" si="17"/>
        <v>0</v>
      </c>
      <c r="K86" s="33">
        <f t="shared" si="18"/>
        <v>0</v>
      </c>
    </row>
    <row r="87" spans="1:11" s="7" customFormat="1" ht="38.25">
      <c r="A87" s="41"/>
      <c r="B87" s="26" t="s">
        <v>264</v>
      </c>
      <c r="C87" s="27" t="s">
        <v>126</v>
      </c>
      <c r="D87" s="28">
        <v>7</v>
      </c>
      <c r="E87" s="29" t="s">
        <v>15</v>
      </c>
      <c r="F87" s="79"/>
      <c r="G87" s="79"/>
      <c r="H87" s="31">
        <f t="shared" si="19"/>
        <v>0</v>
      </c>
      <c r="I87" s="38">
        <f t="shared" si="16"/>
        <v>0</v>
      </c>
      <c r="J87" s="32">
        <f t="shared" si="17"/>
        <v>0</v>
      </c>
      <c r="K87" s="33">
        <f t="shared" si="18"/>
        <v>0</v>
      </c>
    </row>
    <row r="88" spans="1:11" s="7" customFormat="1" ht="12.75">
      <c r="A88" s="41"/>
      <c r="B88" s="26" t="s">
        <v>265</v>
      </c>
      <c r="C88" s="27" t="s">
        <v>127</v>
      </c>
      <c r="D88" s="28">
        <v>7</v>
      </c>
      <c r="E88" s="29" t="s">
        <v>15</v>
      </c>
      <c r="F88" s="79"/>
      <c r="G88" s="79"/>
      <c r="H88" s="31">
        <f t="shared" si="19"/>
        <v>0</v>
      </c>
      <c r="I88" s="38">
        <f t="shared" si="16"/>
        <v>0</v>
      </c>
      <c r="J88" s="32">
        <f t="shared" si="17"/>
        <v>0</v>
      </c>
      <c r="K88" s="33">
        <f t="shared" si="18"/>
        <v>0</v>
      </c>
    </row>
    <row r="89" spans="1:11" s="7" customFormat="1" ht="25.5">
      <c r="A89" s="41"/>
      <c r="B89" s="26" t="s">
        <v>266</v>
      </c>
      <c r="C89" s="27" t="s">
        <v>260</v>
      </c>
      <c r="D89" s="28">
        <v>6</v>
      </c>
      <c r="E89" s="29" t="s">
        <v>15</v>
      </c>
      <c r="F89" s="79"/>
      <c r="G89" s="79"/>
      <c r="H89" s="31">
        <f t="shared" si="19"/>
        <v>0</v>
      </c>
      <c r="I89" s="38">
        <f t="shared" si="16"/>
        <v>0</v>
      </c>
      <c r="J89" s="32">
        <f t="shared" si="17"/>
        <v>0</v>
      </c>
      <c r="K89" s="33">
        <f t="shared" si="18"/>
        <v>0</v>
      </c>
    </row>
    <row r="90" spans="1:11" s="7" customFormat="1" ht="25.5">
      <c r="A90" s="41"/>
      <c r="B90" s="26" t="s">
        <v>267</v>
      </c>
      <c r="C90" s="27" t="s">
        <v>299</v>
      </c>
      <c r="D90" s="28">
        <v>5</v>
      </c>
      <c r="E90" s="29" t="s">
        <v>15</v>
      </c>
      <c r="F90" s="79"/>
      <c r="G90" s="79"/>
      <c r="H90" s="31">
        <f t="shared" si="19"/>
        <v>0</v>
      </c>
      <c r="I90" s="38">
        <f t="shared" si="16"/>
        <v>0</v>
      </c>
      <c r="J90" s="32">
        <f t="shared" si="17"/>
        <v>0</v>
      </c>
      <c r="K90" s="33">
        <f t="shared" si="18"/>
        <v>0</v>
      </c>
    </row>
    <row r="91" spans="1:11" s="7" customFormat="1" ht="12.75">
      <c r="A91" s="41"/>
      <c r="B91" s="26" t="s">
        <v>189</v>
      </c>
      <c r="C91" s="27" t="s">
        <v>173</v>
      </c>
      <c r="D91" s="28">
        <v>2</v>
      </c>
      <c r="E91" s="29" t="s">
        <v>15</v>
      </c>
      <c r="F91" s="30" t="s">
        <v>16</v>
      </c>
      <c r="G91" s="79"/>
      <c r="H91" s="31">
        <f t="shared" si="15"/>
        <v>0</v>
      </c>
      <c r="I91" s="38" t="s">
        <v>16</v>
      </c>
      <c r="J91" s="32">
        <f t="shared" si="17"/>
        <v>0</v>
      </c>
      <c r="K91" s="33">
        <f t="shared" si="18"/>
        <v>0</v>
      </c>
    </row>
    <row r="92" spans="1:11" s="7" customFormat="1" ht="38.25">
      <c r="A92" s="41"/>
      <c r="B92" s="26" t="s">
        <v>190</v>
      </c>
      <c r="C92" s="27" t="s">
        <v>175</v>
      </c>
      <c r="D92" s="28">
        <v>34</v>
      </c>
      <c r="E92" s="29" t="s">
        <v>15</v>
      </c>
      <c r="F92" s="79"/>
      <c r="G92" s="79"/>
      <c r="H92" s="31">
        <f t="shared" si="15"/>
        <v>0</v>
      </c>
      <c r="I92" s="38">
        <f>TRUNC(F92*(1+$K$4),2)</f>
        <v>0</v>
      </c>
      <c r="J92" s="32">
        <f>TRUNC(G92*(1+$K$4),2)</f>
        <v>0</v>
      </c>
      <c r="K92" s="33">
        <f t="shared" si="18"/>
        <v>0</v>
      </c>
    </row>
    <row r="93" spans="1:11" s="7" customFormat="1" ht="12.75">
      <c r="A93" s="41"/>
      <c r="B93" s="26" t="s">
        <v>245</v>
      </c>
      <c r="C93" s="27" t="s">
        <v>177</v>
      </c>
      <c r="D93" s="28">
        <v>2</v>
      </c>
      <c r="E93" s="29" t="s">
        <v>15</v>
      </c>
      <c r="F93" s="30" t="s">
        <v>16</v>
      </c>
      <c r="G93" s="79"/>
      <c r="H93" s="31">
        <f t="shared" si="15"/>
        <v>0</v>
      </c>
      <c r="I93" s="38" t="s">
        <v>16</v>
      </c>
      <c r="J93" s="32">
        <f>TRUNC(G93*(1+$K$4),2)</f>
        <v>0</v>
      </c>
      <c r="K93" s="33">
        <f t="shared" si="18"/>
        <v>0</v>
      </c>
    </row>
    <row r="94" spans="1:11" s="7" customFormat="1" ht="12.75">
      <c r="A94" s="36"/>
      <c r="B94" s="26"/>
      <c r="C94" s="94" t="s">
        <v>365</v>
      </c>
      <c r="D94" s="28"/>
      <c r="E94" s="29"/>
      <c r="F94" s="195">
        <f>SUMPRODUCT(D69:D93,F69:F93)</f>
        <v>0</v>
      </c>
      <c r="G94" s="195">
        <f>SUMPRODUCT(D69:D93,G69:G93)</f>
        <v>0</v>
      </c>
      <c r="H94" s="196">
        <f>SUM(H69:H93)</f>
        <v>0</v>
      </c>
      <c r="I94" s="197">
        <f>SUMPRODUCT(D69:D93,I69:I93)</f>
        <v>0</v>
      </c>
      <c r="J94" s="195">
        <f>SUMPRODUCT(D69:D93,J69:J93)</f>
        <v>0</v>
      </c>
      <c r="K94" s="198">
        <f>SUM(K69:K93)</f>
        <v>0</v>
      </c>
    </row>
    <row r="95" spans="1:11" s="7" customFormat="1" ht="12.75">
      <c r="A95" s="3"/>
      <c r="B95" s="1">
        <v>5</v>
      </c>
      <c r="C95" s="4" t="s">
        <v>148</v>
      </c>
      <c r="D95" s="5"/>
      <c r="E95" s="5"/>
      <c r="F95" s="5"/>
      <c r="G95" s="5"/>
      <c r="H95" s="5"/>
      <c r="I95" s="5"/>
      <c r="J95" s="5"/>
      <c r="K95" s="6"/>
    </row>
    <row r="96" spans="1:11" s="7" customFormat="1" ht="12.75">
      <c r="A96" s="41"/>
      <c r="B96" s="26" t="s">
        <v>47</v>
      </c>
      <c r="C96" s="27" t="s">
        <v>157</v>
      </c>
      <c r="D96" s="28"/>
      <c r="E96" s="29"/>
      <c r="F96" s="30"/>
      <c r="G96" s="30"/>
      <c r="H96" s="31"/>
      <c r="I96" s="38"/>
      <c r="J96" s="32"/>
      <c r="K96" s="33"/>
    </row>
    <row r="97" spans="1:11" s="7" customFormat="1" ht="12.75">
      <c r="A97" s="41"/>
      <c r="B97" s="26" t="s">
        <v>50</v>
      </c>
      <c r="C97" s="27" t="s">
        <v>156</v>
      </c>
      <c r="D97" s="28">
        <v>32</v>
      </c>
      <c r="E97" s="29" t="s">
        <v>15</v>
      </c>
      <c r="F97" s="79"/>
      <c r="G97" s="79"/>
      <c r="H97" s="31">
        <f>SUM(F97:G97)*D97</f>
        <v>0</v>
      </c>
      <c r="I97" s="38">
        <f aca="true" t="shared" si="20" ref="I97:J100">TRUNC(F97*(1+$K$4),2)</f>
        <v>0</v>
      </c>
      <c r="J97" s="32">
        <f t="shared" si="20"/>
        <v>0</v>
      </c>
      <c r="K97" s="33">
        <f>SUM(I97:J97)*D97</f>
        <v>0</v>
      </c>
    </row>
    <row r="98" spans="1:11" s="7" customFormat="1" ht="12.75">
      <c r="A98" s="41"/>
      <c r="B98" s="26" t="s">
        <v>51</v>
      </c>
      <c r="C98" s="27" t="s">
        <v>191</v>
      </c>
      <c r="D98" s="28"/>
      <c r="E98" s="29"/>
      <c r="F98" s="30"/>
      <c r="G98" s="30"/>
      <c r="H98" s="31"/>
      <c r="I98" s="38"/>
      <c r="J98" s="32"/>
      <c r="K98" s="33"/>
    </row>
    <row r="99" spans="1:11" s="7" customFormat="1" ht="51">
      <c r="A99" s="41"/>
      <c r="B99" s="26" t="s">
        <v>86</v>
      </c>
      <c r="C99" s="27" t="s">
        <v>192</v>
      </c>
      <c r="D99" s="28">
        <v>16</v>
      </c>
      <c r="E99" s="29" t="s">
        <v>15</v>
      </c>
      <c r="F99" s="79"/>
      <c r="G99" s="79"/>
      <c r="H99" s="31">
        <f>SUM(F99:G99)*D99</f>
        <v>0</v>
      </c>
      <c r="I99" s="38">
        <f t="shared" si="20"/>
        <v>0</v>
      </c>
      <c r="J99" s="32">
        <f t="shared" si="20"/>
        <v>0</v>
      </c>
      <c r="K99" s="33">
        <f>SUM(I99:J99)*D99</f>
        <v>0</v>
      </c>
    </row>
    <row r="100" spans="1:11" s="7" customFormat="1" ht="25.5">
      <c r="A100" s="41"/>
      <c r="B100" s="26" t="s">
        <v>120</v>
      </c>
      <c r="C100" s="27" t="s">
        <v>193</v>
      </c>
      <c r="D100" s="28">
        <v>3</v>
      </c>
      <c r="E100" s="29" t="s">
        <v>12</v>
      </c>
      <c r="F100" s="79"/>
      <c r="G100" s="79"/>
      <c r="H100" s="31">
        <f>SUM(F100:G100)*D100</f>
        <v>0</v>
      </c>
      <c r="I100" s="38">
        <f t="shared" si="20"/>
        <v>0</v>
      </c>
      <c r="J100" s="32">
        <f t="shared" si="20"/>
        <v>0</v>
      </c>
      <c r="K100" s="33">
        <f>SUM(I100:J100)*D100</f>
        <v>0</v>
      </c>
    </row>
    <row r="101" spans="1:11" s="7" customFormat="1" ht="12.75">
      <c r="A101" s="36"/>
      <c r="B101" s="26"/>
      <c r="C101" s="94" t="s">
        <v>366</v>
      </c>
      <c r="D101" s="28"/>
      <c r="E101" s="29"/>
      <c r="F101" s="195">
        <f>SUMPRODUCT(D97:D100,F97:F100)</f>
        <v>0</v>
      </c>
      <c r="G101" s="195">
        <f>SUMPRODUCT(D97:D100,G97:G100)</f>
        <v>0</v>
      </c>
      <c r="H101" s="196">
        <f>SUM(H97:H100)</f>
        <v>0</v>
      </c>
      <c r="I101" s="197">
        <f>SUMPRODUCT(D97:D100,I97:I100)</f>
        <v>0</v>
      </c>
      <c r="J101" s="195">
        <f>SUMPRODUCT(D97:D100,J97:J100)</f>
        <v>0</v>
      </c>
      <c r="K101" s="198">
        <f>SUM(K97:K100)</f>
        <v>0</v>
      </c>
    </row>
    <row r="102" spans="1:11" ht="12.75">
      <c r="A102" s="3"/>
      <c r="B102" s="1">
        <v>6</v>
      </c>
      <c r="C102" s="4" t="s">
        <v>40</v>
      </c>
      <c r="D102" s="5"/>
      <c r="E102" s="5"/>
      <c r="F102" s="5"/>
      <c r="G102" s="5"/>
      <c r="H102" s="5"/>
      <c r="I102" s="5"/>
      <c r="J102" s="5"/>
      <c r="K102" s="6"/>
    </row>
    <row r="103" spans="1:11" ht="12.75">
      <c r="A103" s="41"/>
      <c r="B103" s="26" t="s">
        <v>48</v>
      </c>
      <c r="C103" s="27" t="s">
        <v>268</v>
      </c>
      <c r="D103" s="28"/>
      <c r="E103" s="29"/>
      <c r="F103" s="30"/>
      <c r="G103" s="30"/>
      <c r="H103" s="31"/>
      <c r="I103" s="38"/>
      <c r="J103" s="32"/>
      <c r="K103" s="33"/>
    </row>
    <row r="104" spans="1:11" ht="12.75">
      <c r="A104" s="41"/>
      <c r="B104" s="26" t="s">
        <v>270</v>
      </c>
      <c r="C104" s="27" t="s">
        <v>277</v>
      </c>
      <c r="D104" s="28">
        <v>332</v>
      </c>
      <c r="E104" s="29" t="s">
        <v>15</v>
      </c>
      <c r="F104" s="79"/>
      <c r="G104" s="79"/>
      <c r="H104" s="31">
        <f>SUM(F104,G104)*D104</f>
        <v>0</v>
      </c>
      <c r="I104" s="38">
        <f>TRUNC(F104*(1+$K$4),2)</f>
        <v>0</v>
      </c>
      <c r="J104" s="32">
        <f>TRUNC(G104*(1+$K$4),2)</f>
        <v>0</v>
      </c>
      <c r="K104" s="33">
        <f>SUM(I104:J104)*D104</f>
        <v>0</v>
      </c>
    </row>
    <row r="105" spans="1:11" ht="12.75">
      <c r="A105" s="41"/>
      <c r="B105" s="26" t="s">
        <v>271</v>
      </c>
      <c r="C105" s="27" t="s">
        <v>278</v>
      </c>
      <c r="D105" s="28">
        <v>326</v>
      </c>
      <c r="E105" s="29" t="s">
        <v>15</v>
      </c>
      <c r="F105" s="30" t="s">
        <v>16</v>
      </c>
      <c r="G105" s="79"/>
      <c r="H105" s="31">
        <f>SUM(F105,G105)*D105</f>
        <v>0</v>
      </c>
      <c r="I105" s="38" t="s">
        <v>16</v>
      </c>
      <c r="J105" s="32">
        <f>TRUNC(G105*(1+$K$4),2)</f>
        <v>0</v>
      </c>
      <c r="K105" s="33">
        <f>SUM(I105:J105)*D105</f>
        <v>0</v>
      </c>
    </row>
    <row r="106" spans="1:11" ht="12.75">
      <c r="A106" s="41"/>
      <c r="B106" s="26" t="s">
        <v>24</v>
      </c>
      <c r="C106" s="27" t="s">
        <v>269</v>
      </c>
      <c r="D106" s="28"/>
      <c r="E106" s="29"/>
      <c r="F106" s="30"/>
      <c r="G106" s="30"/>
      <c r="H106" s="31"/>
      <c r="I106" s="38"/>
      <c r="J106" s="32"/>
      <c r="K106" s="33"/>
    </row>
    <row r="107" spans="1:11" ht="12.75">
      <c r="A107" s="41"/>
      <c r="B107" s="26" t="s">
        <v>272</v>
      </c>
      <c r="C107" s="27" t="s">
        <v>280</v>
      </c>
      <c r="D107" s="28">
        <v>222</v>
      </c>
      <c r="E107" s="29" t="s">
        <v>15</v>
      </c>
      <c r="F107" s="79"/>
      <c r="G107" s="79"/>
      <c r="H107" s="31">
        <f>SUM(F107,G107)*D107</f>
        <v>0</v>
      </c>
      <c r="I107" s="38">
        <f aca="true" t="shared" si="21" ref="I107:J111">TRUNC(F107*(1+$K$4),2)</f>
        <v>0</v>
      </c>
      <c r="J107" s="32">
        <f t="shared" si="21"/>
        <v>0</v>
      </c>
      <c r="K107" s="33">
        <f>SUM(I107:J107)*D107</f>
        <v>0</v>
      </c>
    </row>
    <row r="108" spans="1:11" ht="12.75">
      <c r="A108" s="41"/>
      <c r="B108" s="26" t="s">
        <v>273</v>
      </c>
      <c r="C108" s="27" t="s">
        <v>279</v>
      </c>
      <c r="D108" s="28">
        <v>326</v>
      </c>
      <c r="E108" s="29" t="s">
        <v>15</v>
      </c>
      <c r="F108" s="79"/>
      <c r="G108" s="79"/>
      <c r="H108" s="31">
        <f>SUM(F108,G108)*D108</f>
        <v>0</v>
      </c>
      <c r="I108" s="38">
        <f t="shared" si="21"/>
        <v>0</v>
      </c>
      <c r="J108" s="32">
        <f t="shared" si="21"/>
        <v>0</v>
      </c>
      <c r="K108" s="33">
        <f>SUM(I108:J108)*D108</f>
        <v>0</v>
      </c>
    </row>
    <row r="109" spans="1:11" ht="12.75">
      <c r="A109" s="41"/>
      <c r="B109" s="26" t="s">
        <v>274</v>
      </c>
      <c r="C109" s="27" t="s">
        <v>281</v>
      </c>
      <c r="D109" s="28">
        <v>8</v>
      </c>
      <c r="E109" s="29" t="s">
        <v>15</v>
      </c>
      <c r="F109" s="79"/>
      <c r="G109" s="79"/>
      <c r="H109" s="31">
        <f>SUM(F109,G109)*D109</f>
        <v>0</v>
      </c>
      <c r="I109" s="38">
        <f>TRUNC(F109*(1+$K$4),2)</f>
        <v>0</v>
      </c>
      <c r="J109" s="32">
        <f>TRUNC(G109*(1+$K$4),2)</f>
        <v>0</v>
      </c>
      <c r="K109" s="33">
        <f>SUM(I109:J109)*D109</f>
        <v>0</v>
      </c>
    </row>
    <row r="110" spans="1:11" ht="12.75">
      <c r="A110" s="41"/>
      <c r="B110" s="26" t="s">
        <v>275</v>
      </c>
      <c r="C110" s="27" t="s">
        <v>282</v>
      </c>
      <c r="D110" s="28">
        <v>110</v>
      </c>
      <c r="E110" s="29" t="s">
        <v>15</v>
      </c>
      <c r="F110" s="79"/>
      <c r="G110" s="79"/>
      <c r="H110" s="31">
        <f>SUM(F110,G110)*D110</f>
        <v>0</v>
      </c>
      <c r="I110" s="38">
        <f t="shared" si="21"/>
        <v>0</v>
      </c>
      <c r="J110" s="32">
        <f t="shared" si="21"/>
        <v>0</v>
      </c>
      <c r="K110" s="33">
        <f>SUM(I110:J110)*D110</f>
        <v>0</v>
      </c>
    </row>
    <row r="111" spans="1:11" ht="12.75">
      <c r="A111" s="41"/>
      <c r="B111" s="26" t="s">
        <v>276</v>
      </c>
      <c r="C111" s="27" t="s">
        <v>283</v>
      </c>
      <c r="D111" s="28">
        <v>64</v>
      </c>
      <c r="E111" s="29" t="s">
        <v>15</v>
      </c>
      <c r="F111" s="79"/>
      <c r="G111" s="79"/>
      <c r="H111" s="31">
        <f>SUM(F111,G111)*D111</f>
        <v>0</v>
      </c>
      <c r="I111" s="38">
        <f t="shared" si="21"/>
        <v>0</v>
      </c>
      <c r="J111" s="32">
        <f t="shared" si="21"/>
        <v>0</v>
      </c>
      <c r="K111" s="33">
        <f>SUM(I111:J111)*D111</f>
        <v>0</v>
      </c>
    </row>
    <row r="112" spans="1:11" ht="12.75">
      <c r="A112" s="36"/>
      <c r="B112" s="26"/>
      <c r="C112" s="94" t="s">
        <v>367</v>
      </c>
      <c r="D112" s="28"/>
      <c r="E112" s="29"/>
      <c r="F112" s="195">
        <f>SUMPRODUCT(D104:D111,F104:F111)</f>
        <v>0</v>
      </c>
      <c r="G112" s="195">
        <f>SUMPRODUCT(D104:D111,G104:G111)</f>
        <v>0</v>
      </c>
      <c r="H112" s="196">
        <f>SUM(H104:H111)</f>
        <v>0</v>
      </c>
      <c r="I112" s="197">
        <f>SUMPRODUCT(D104:D111,I104:I111)</f>
        <v>0</v>
      </c>
      <c r="J112" s="195">
        <f>SUMPRODUCT(D104:D111,J104:J111)</f>
        <v>0</v>
      </c>
      <c r="K112" s="198">
        <f>SUM(K104:K111)</f>
        <v>0</v>
      </c>
    </row>
    <row r="113" spans="1:11" s="7" customFormat="1" ht="12.75">
      <c r="A113" s="3"/>
      <c r="B113" s="2">
        <v>7</v>
      </c>
      <c r="C113" s="4" t="s">
        <v>59</v>
      </c>
      <c r="D113" s="5"/>
      <c r="E113" s="5"/>
      <c r="F113" s="5"/>
      <c r="G113" s="5"/>
      <c r="H113" s="5"/>
      <c r="I113" s="5"/>
      <c r="J113" s="5"/>
      <c r="K113" s="6"/>
    </row>
    <row r="114" spans="1:11" s="7" customFormat="1" ht="25.5">
      <c r="A114" s="25"/>
      <c r="B114" s="26" t="s">
        <v>25</v>
      </c>
      <c r="C114" s="27" t="s">
        <v>160</v>
      </c>
      <c r="D114" s="28">
        <v>1</v>
      </c>
      <c r="E114" s="29" t="s">
        <v>12</v>
      </c>
      <c r="F114" s="79"/>
      <c r="G114" s="79"/>
      <c r="H114" s="31">
        <f>SUM(F114:G114)*D114</f>
        <v>0</v>
      </c>
      <c r="I114" s="38">
        <f>TRUNC(F114*(1+$K$4),2)</f>
        <v>0</v>
      </c>
      <c r="J114" s="32">
        <f>TRUNC(G114*(1+$K$4),2)</f>
        <v>0</v>
      </c>
      <c r="K114" s="33">
        <f>SUM(I114:J114)*D114</f>
        <v>0</v>
      </c>
    </row>
    <row r="115" spans="1:11" s="7" customFormat="1" ht="25.5">
      <c r="A115" s="25"/>
      <c r="B115" s="26" t="s">
        <v>26</v>
      </c>
      <c r="C115" s="27" t="s">
        <v>195</v>
      </c>
      <c r="D115" s="28">
        <v>1</v>
      </c>
      <c r="E115" s="29" t="s">
        <v>12</v>
      </c>
      <c r="F115" s="79"/>
      <c r="G115" s="79"/>
      <c r="H115" s="31">
        <f>SUM(F115:G115)*D115</f>
        <v>0</v>
      </c>
      <c r="I115" s="38">
        <f>TRUNC(F115*(1+$K$4),2)</f>
        <v>0</v>
      </c>
      <c r="J115" s="32">
        <f>TRUNC(G115*(1+$K$4),2)</f>
        <v>0</v>
      </c>
      <c r="K115" s="33">
        <f>SUM(I115:J115)*D115</f>
        <v>0</v>
      </c>
    </row>
    <row r="116" spans="1:11" s="7" customFormat="1" ht="12.75">
      <c r="A116" s="25"/>
      <c r="B116" s="26" t="s">
        <v>106</v>
      </c>
      <c r="C116" s="27" t="s">
        <v>200</v>
      </c>
      <c r="D116" s="28"/>
      <c r="E116" s="29"/>
      <c r="F116" s="30"/>
      <c r="G116" s="30"/>
      <c r="H116" s="31"/>
      <c r="I116" s="38"/>
      <c r="J116" s="32"/>
      <c r="K116" s="33"/>
    </row>
    <row r="117" spans="1:11" s="7" customFormat="1" ht="12.75">
      <c r="A117" s="25"/>
      <c r="B117" s="26" t="s">
        <v>202</v>
      </c>
      <c r="C117" s="27" t="s">
        <v>197</v>
      </c>
      <c r="D117" s="28">
        <v>1</v>
      </c>
      <c r="E117" s="29" t="s">
        <v>12</v>
      </c>
      <c r="F117" s="30" t="s">
        <v>16</v>
      </c>
      <c r="G117" s="79"/>
      <c r="H117" s="31">
        <f>SUM(F117:G117)*D117</f>
        <v>0</v>
      </c>
      <c r="I117" s="38" t="s">
        <v>16</v>
      </c>
      <c r="J117" s="32">
        <f>TRUNC(G117*(1+$K$4),2)</f>
        <v>0</v>
      </c>
      <c r="K117" s="33">
        <f>SUM(I117:J117)*D117</f>
        <v>0</v>
      </c>
    </row>
    <row r="118" spans="1:11" s="7" customFormat="1" ht="12.75">
      <c r="A118" s="25"/>
      <c r="B118" s="26" t="s">
        <v>203</v>
      </c>
      <c r="C118" s="27" t="s">
        <v>198</v>
      </c>
      <c r="D118" s="28">
        <v>1</v>
      </c>
      <c r="E118" s="29" t="s">
        <v>12</v>
      </c>
      <c r="F118" s="30" t="s">
        <v>16</v>
      </c>
      <c r="G118" s="79"/>
      <c r="H118" s="31">
        <f>SUM(F118:G118)*D118</f>
        <v>0</v>
      </c>
      <c r="I118" s="38" t="s">
        <v>16</v>
      </c>
      <c r="J118" s="32">
        <f>TRUNC(G118*(1+$K$4),2)</f>
        <v>0</v>
      </c>
      <c r="K118" s="33">
        <f>SUM(I118:J118)*D118</f>
        <v>0</v>
      </c>
    </row>
    <row r="119" spans="1:11" s="7" customFormat="1" ht="12.75">
      <c r="A119" s="25"/>
      <c r="B119" s="26" t="s">
        <v>204</v>
      </c>
      <c r="C119" s="27" t="s">
        <v>199</v>
      </c>
      <c r="D119" s="28">
        <v>1</v>
      </c>
      <c r="E119" s="29" t="s">
        <v>12</v>
      </c>
      <c r="F119" s="30" t="s">
        <v>16</v>
      </c>
      <c r="G119" s="79"/>
      <c r="H119" s="31">
        <f>SUM(F119:G119)*D119</f>
        <v>0</v>
      </c>
      <c r="I119" s="38" t="s">
        <v>16</v>
      </c>
      <c r="J119" s="32">
        <f>TRUNC(G119*(1+$K$4),2)</f>
        <v>0</v>
      </c>
      <c r="K119" s="33">
        <f>SUM(I119:J119)*D119</f>
        <v>0</v>
      </c>
    </row>
    <row r="120" spans="1:11" s="7" customFormat="1" ht="25.5">
      <c r="A120" s="25"/>
      <c r="B120" s="26" t="s">
        <v>49</v>
      </c>
      <c r="C120" s="27" t="s">
        <v>61</v>
      </c>
      <c r="D120" s="28"/>
      <c r="E120" s="29"/>
      <c r="F120" s="30"/>
      <c r="G120" s="30"/>
      <c r="H120" s="31"/>
      <c r="I120" s="38"/>
      <c r="J120" s="32"/>
      <c r="K120" s="33"/>
    </row>
    <row r="121" spans="1:11" s="7" customFormat="1" ht="12.75">
      <c r="A121" s="25"/>
      <c r="B121" s="26" t="s">
        <v>205</v>
      </c>
      <c r="C121" s="27" t="s">
        <v>207</v>
      </c>
      <c r="D121" s="28">
        <v>1</v>
      </c>
      <c r="E121" s="29" t="s">
        <v>12</v>
      </c>
      <c r="F121" s="79"/>
      <c r="G121" s="79"/>
      <c r="H121" s="31">
        <f>SUM(F121:G121)*D121</f>
        <v>0</v>
      </c>
      <c r="I121" s="38">
        <f>TRUNC(F121*(1+$K$4),2)</f>
        <v>0</v>
      </c>
      <c r="J121" s="32">
        <f>TRUNC(G121*(1+$K$4),2)</f>
        <v>0</v>
      </c>
      <c r="K121" s="33">
        <f>SUM(I121:J121)*D121</f>
        <v>0</v>
      </c>
    </row>
    <row r="122" spans="1:11" s="7" customFormat="1" ht="12.75">
      <c r="A122" s="25"/>
      <c r="B122" s="26" t="s">
        <v>206</v>
      </c>
      <c r="C122" s="27" t="s">
        <v>194</v>
      </c>
      <c r="D122" s="28">
        <v>1</v>
      </c>
      <c r="E122" s="29" t="s">
        <v>12</v>
      </c>
      <c r="F122" s="79"/>
      <c r="G122" s="79"/>
      <c r="H122" s="31">
        <f>SUM(F122:G122)*D122</f>
        <v>0</v>
      </c>
      <c r="I122" s="38">
        <f aca="true" t="shared" si="22" ref="I122:I147">TRUNC(F122*(1+$K$4),2)</f>
        <v>0</v>
      </c>
      <c r="J122" s="32">
        <f aca="true" t="shared" si="23" ref="J122:J145">TRUNC(G122*(1+$K$4),2)</f>
        <v>0</v>
      </c>
      <c r="K122" s="33">
        <f>SUM(I122:J122)*D122</f>
        <v>0</v>
      </c>
    </row>
    <row r="123" spans="1:11" s="7" customFormat="1" ht="12.75">
      <c r="A123" s="25"/>
      <c r="B123" s="26" t="s">
        <v>208</v>
      </c>
      <c r="C123" s="27" t="s">
        <v>41</v>
      </c>
      <c r="D123" s="28"/>
      <c r="E123" s="29"/>
      <c r="F123" s="30"/>
      <c r="G123" s="30"/>
      <c r="H123" s="31"/>
      <c r="I123" s="38"/>
      <c r="J123" s="32"/>
      <c r="K123" s="33"/>
    </row>
    <row r="124" spans="1:19" ht="12.75">
      <c r="A124" s="46"/>
      <c r="B124" s="26" t="s">
        <v>209</v>
      </c>
      <c r="C124" s="27" t="s">
        <v>64</v>
      </c>
      <c r="D124" s="28">
        <v>17</v>
      </c>
      <c r="E124" s="29" t="s">
        <v>12</v>
      </c>
      <c r="F124" s="79"/>
      <c r="G124" s="79"/>
      <c r="H124" s="31">
        <f aca="true" t="shared" si="24" ref="H124:H129">SUM(F124:G124)*D124</f>
        <v>0</v>
      </c>
      <c r="I124" s="38">
        <f t="shared" si="22"/>
        <v>0</v>
      </c>
      <c r="J124" s="32">
        <f t="shared" si="23"/>
        <v>0</v>
      </c>
      <c r="K124" s="33">
        <f aca="true" t="shared" si="25" ref="K124:K129">SUM(I124:J124)*D124</f>
        <v>0</v>
      </c>
      <c r="L124" s="7"/>
      <c r="M124" s="7"/>
      <c r="N124" s="7"/>
      <c r="O124" s="7"/>
      <c r="P124" s="7"/>
      <c r="R124" s="7"/>
      <c r="S124" s="7"/>
    </row>
    <row r="125" spans="1:16" ht="12.75">
      <c r="A125" s="46"/>
      <c r="B125" s="26" t="s">
        <v>210</v>
      </c>
      <c r="C125" s="27" t="s">
        <v>60</v>
      </c>
      <c r="D125" s="28">
        <v>1</v>
      </c>
      <c r="E125" s="29" t="s">
        <v>12</v>
      </c>
      <c r="F125" s="79"/>
      <c r="G125" s="79"/>
      <c r="H125" s="31">
        <f t="shared" si="24"/>
        <v>0</v>
      </c>
      <c r="I125" s="38">
        <f t="shared" si="22"/>
        <v>0</v>
      </c>
      <c r="J125" s="32">
        <f t="shared" si="23"/>
        <v>0</v>
      </c>
      <c r="K125" s="33">
        <f t="shared" si="25"/>
        <v>0</v>
      </c>
      <c r="L125" s="7"/>
      <c r="M125" s="7"/>
      <c r="N125" s="7"/>
      <c r="O125" s="7"/>
      <c r="P125" s="7"/>
    </row>
    <row r="126" spans="1:16" ht="12.75">
      <c r="A126" s="46"/>
      <c r="B126" s="26" t="s">
        <v>211</v>
      </c>
      <c r="C126" s="27" t="s">
        <v>46</v>
      </c>
      <c r="D126" s="28">
        <v>1</v>
      </c>
      <c r="E126" s="29" t="s">
        <v>12</v>
      </c>
      <c r="F126" s="79"/>
      <c r="G126" s="79"/>
      <c r="H126" s="31">
        <f>SUM(F126:G126)*D126</f>
        <v>0</v>
      </c>
      <c r="I126" s="38">
        <f t="shared" si="22"/>
        <v>0</v>
      </c>
      <c r="J126" s="32">
        <f t="shared" si="23"/>
        <v>0</v>
      </c>
      <c r="K126" s="33">
        <f t="shared" si="25"/>
        <v>0</v>
      </c>
      <c r="L126" s="7"/>
      <c r="M126" s="7"/>
      <c r="N126" s="7"/>
      <c r="O126" s="7"/>
      <c r="P126" s="7"/>
    </row>
    <row r="127" spans="1:16" ht="12.75">
      <c r="A127" s="46"/>
      <c r="B127" s="26" t="s">
        <v>212</v>
      </c>
      <c r="C127" s="27" t="s">
        <v>62</v>
      </c>
      <c r="D127" s="28">
        <v>1</v>
      </c>
      <c r="E127" s="29" t="s">
        <v>12</v>
      </c>
      <c r="F127" s="79"/>
      <c r="G127" s="79"/>
      <c r="H127" s="31">
        <f t="shared" si="24"/>
        <v>0</v>
      </c>
      <c r="I127" s="38">
        <f t="shared" si="22"/>
        <v>0</v>
      </c>
      <c r="J127" s="32">
        <f t="shared" si="23"/>
        <v>0</v>
      </c>
      <c r="K127" s="33">
        <f t="shared" si="25"/>
        <v>0</v>
      </c>
      <c r="L127" s="7"/>
      <c r="M127" s="7"/>
      <c r="N127" s="7"/>
      <c r="O127" s="7"/>
      <c r="P127" s="7"/>
    </row>
    <row r="128" spans="1:16" ht="12.75">
      <c r="A128" s="46"/>
      <c r="B128" s="26" t="s">
        <v>213</v>
      </c>
      <c r="C128" s="27" t="s">
        <v>42</v>
      </c>
      <c r="D128" s="28">
        <v>1</v>
      </c>
      <c r="E128" s="29" t="s">
        <v>12</v>
      </c>
      <c r="F128" s="79"/>
      <c r="G128" s="79"/>
      <c r="H128" s="31">
        <f t="shared" si="24"/>
        <v>0</v>
      </c>
      <c r="I128" s="38">
        <f t="shared" si="22"/>
        <v>0</v>
      </c>
      <c r="J128" s="32">
        <f t="shared" si="23"/>
        <v>0</v>
      </c>
      <c r="K128" s="33">
        <f t="shared" si="25"/>
        <v>0</v>
      </c>
      <c r="L128" s="7"/>
      <c r="M128" s="7"/>
      <c r="N128" s="7"/>
      <c r="O128" s="7"/>
      <c r="P128" s="7"/>
    </row>
    <row r="129" spans="1:11" s="7" customFormat="1" ht="12.75">
      <c r="A129" s="25"/>
      <c r="B129" s="26" t="s">
        <v>214</v>
      </c>
      <c r="C129" s="27" t="s">
        <v>43</v>
      </c>
      <c r="D129" s="28">
        <v>1</v>
      </c>
      <c r="E129" s="29" t="s">
        <v>12</v>
      </c>
      <c r="F129" s="79"/>
      <c r="G129" s="79"/>
      <c r="H129" s="31">
        <f t="shared" si="24"/>
        <v>0</v>
      </c>
      <c r="I129" s="38">
        <f t="shared" si="22"/>
        <v>0</v>
      </c>
      <c r="J129" s="32">
        <f t="shared" si="23"/>
        <v>0</v>
      </c>
      <c r="K129" s="33">
        <f t="shared" si="25"/>
        <v>0</v>
      </c>
    </row>
    <row r="130" spans="1:11" s="7" customFormat="1" ht="12.75">
      <c r="A130" s="25"/>
      <c r="B130" s="26" t="s">
        <v>233</v>
      </c>
      <c r="C130" s="27" t="s">
        <v>231</v>
      </c>
      <c r="D130" s="28">
        <v>2</v>
      </c>
      <c r="E130" s="29" t="s">
        <v>12</v>
      </c>
      <c r="F130" s="79"/>
      <c r="G130" s="79"/>
      <c r="H130" s="31">
        <f>SUM(F130:G130)*D130</f>
        <v>0</v>
      </c>
      <c r="I130" s="38">
        <f>TRUNC(F130*(1+$K$4),2)</f>
        <v>0</v>
      </c>
      <c r="J130" s="32">
        <f>TRUNC(G130*(1+$K$4),2)</f>
        <v>0</v>
      </c>
      <c r="K130" s="33">
        <f>SUM(I130:J130)*D130</f>
        <v>0</v>
      </c>
    </row>
    <row r="131" spans="1:11" s="7" customFormat="1" ht="12.75">
      <c r="A131" s="25"/>
      <c r="B131" s="26" t="s">
        <v>234</v>
      </c>
      <c r="C131" s="27" t="s">
        <v>232</v>
      </c>
      <c r="D131" s="28">
        <v>6</v>
      </c>
      <c r="E131" s="29" t="s">
        <v>12</v>
      </c>
      <c r="F131" s="79"/>
      <c r="G131" s="79"/>
      <c r="H131" s="31">
        <f>SUM(F131:G131)*D131</f>
        <v>0</v>
      </c>
      <c r="I131" s="38">
        <f>TRUNC(F131*(1+$K$4),2)</f>
        <v>0</v>
      </c>
      <c r="J131" s="32">
        <f>TRUNC(G131*(1+$K$4),2)</f>
        <v>0</v>
      </c>
      <c r="K131" s="33">
        <f>SUM(I131:J131)*D131</f>
        <v>0</v>
      </c>
    </row>
    <row r="132" spans="1:11" s="7" customFormat="1" ht="51">
      <c r="A132" s="25"/>
      <c r="B132" s="26" t="s">
        <v>215</v>
      </c>
      <c r="C132" s="27" t="s">
        <v>75</v>
      </c>
      <c r="D132" s="28"/>
      <c r="E132" s="29"/>
      <c r="F132" s="30"/>
      <c r="G132" s="30"/>
      <c r="H132" s="31"/>
      <c r="I132" s="38"/>
      <c r="J132" s="32"/>
      <c r="K132" s="33"/>
    </row>
    <row r="133" spans="1:11" s="7" customFormat="1" ht="12.75">
      <c r="A133" s="25"/>
      <c r="B133" s="26" t="s">
        <v>216</v>
      </c>
      <c r="C133" s="27" t="s">
        <v>76</v>
      </c>
      <c r="D133" s="28">
        <v>1</v>
      </c>
      <c r="E133" s="29" t="s">
        <v>12</v>
      </c>
      <c r="F133" s="79"/>
      <c r="G133" s="79"/>
      <c r="H133" s="31">
        <f aca="true" t="shared" si="26" ref="H133:H142">SUM(F133:G133)*D133</f>
        <v>0</v>
      </c>
      <c r="I133" s="38">
        <f t="shared" si="22"/>
        <v>0</v>
      </c>
      <c r="J133" s="32">
        <f t="shared" si="23"/>
        <v>0</v>
      </c>
      <c r="K133" s="33">
        <f aca="true" t="shared" si="27" ref="K133:K142">SUM(I133:J133)*D133</f>
        <v>0</v>
      </c>
    </row>
    <row r="134" spans="1:11" s="7" customFormat="1" ht="12.75">
      <c r="A134" s="25"/>
      <c r="B134" s="26" t="s">
        <v>217</v>
      </c>
      <c r="C134" s="27" t="s">
        <v>77</v>
      </c>
      <c r="D134" s="28">
        <v>1</v>
      </c>
      <c r="E134" s="29" t="s">
        <v>12</v>
      </c>
      <c r="F134" s="79"/>
      <c r="G134" s="79"/>
      <c r="H134" s="31">
        <f t="shared" si="26"/>
        <v>0</v>
      </c>
      <c r="I134" s="38">
        <f t="shared" si="22"/>
        <v>0</v>
      </c>
      <c r="J134" s="32">
        <f t="shared" si="23"/>
        <v>0</v>
      </c>
      <c r="K134" s="33">
        <f t="shared" si="27"/>
        <v>0</v>
      </c>
    </row>
    <row r="135" spans="1:11" s="7" customFormat="1" ht="12.75">
      <c r="A135" s="25"/>
      <c r="B135" s="26" t="s">
        <v>218</v>
      </c>
      <c r="C135" s="27" t="s">
        <v>78</v>
      </c>
      <c r="D135" s="28">
        <v>1</v>
      </c>
      <c r="E135" s="29" t="s">
        <v>12</v>
      </c>
      <c r="F135" s="79"/>
      <c r="G135" s="79"/>
      <c r="H135" s="31">
        <f t="shared" si="26"/>
        <v>0</v>
      </c>
      <c r="I135" s="38">
        <f t="shared" si="22"/>
        <v>0</v>
      </c>
      <c r="J135" s="32">
        <f t="shared" si="23"/>
        <v>0</v>
      </c>
      <c r="K135" s="33">
        <f t="shared" si="27"/>
        <v>0</v>
      </c>
    </row>
    <row r="136" spans="1:11" s="7" customFormat="1" ht="12.75">
      <c r="A136" s="25"/>
      <c r="B136" s="26" t="s">
        <v>219</v>
      </c>
      <c r="C136" s="27" t="s">
        <v>79</v>
      </c>
      <c r="D136" s="28">
        <v>1</v>
      </c>
      <c r="E136" s="29" t="s">
        <v>12</v>
      </c>
      <c r="F136" s="79"/>
      <c r="G136" s="79"/>
      <c r="H136" s="31">
        <f t="shared" si="26"/>
        <v>0</v>
      </c>
      <c r="I136" s="38">
        <f t="shared" si="22"/>
        <v>0</v>
      </c>
      <c r="J136" s="32">
        <f t="shared" si="23"/>
        <v>0</v>
      </c>
      <c r="K136" s="33">
        <f t="shared" si="27"/>
        <v>0</v>
      </c>
    </row>
    <row r="137" spans="1:11" s="7" customFormat="1" ht="12.75">
      <c r="A137" s="25"/>
      <c r="B137" s="26" t="s">
        <v>220</v>
      </c>
      <c r="C137" s="27" t="s">
        <v>80</v>
      </c>
      <c r="D137" s="28">
        <v>1</v>
      </c>
      <c r="E137" s="29" t="s">
        <v>12</v>
      </c>
      <c r="F137" s="79"/>
      <c r="G137" s="79"/>
      <c r="H137" s="31">
        <f t="shared" si="26"/>
        <v>0</v>
      </c>
      <c r="I137" s="38">
        <f t="shared" si="22"/>
        <v>0</v>
      </c>
      <c r="J137" s="32">
        <f t="shared" si="23"/>
        <v>0</v>
      </c>
      <c r="K137" s="33">
        <f t="shared" si="27"/>
        <v>0</v>
      </c>
    </row>
    <row r="138" spans="1:11" s="7" customFormat="1" ht="12.75">
      <c r="A138" s="25"/>
      <c r="B138" s="26" t="s">
        <v>221</v>
      </c>
      <c r="C138" s="27" t="s">
        <v>81</v>
      </c>
      <c r="D138" s="28">
        <v>1</v>
      </c>
      <c r="E138" s="29" t="s">
        <v>12</v>
      </c>
      <c r="F138" s="79"/>
      <c r="G138" s="79"/>
      <c r="H138" s="31">
        <f t="shared" si="26"/>
        <v>0</v>
      </c>
      <c r="I138" s="38">
        <f t="shared" si="22"/>
        <v>0</v>
      </c>
      <c r="J138" s="32">
        <f t="shared" si="23"/>
        <v>0</v>
      </c>
      <c r="K138" s="33">
        <f t="shared" si="27"/>
        <v>0</v>
      </c>
    </row>
    <row r="139" spans="1:11" s="7" customFormat="1" ht="51">
      <c r="A139" s="25"/>
      <c r="B139" s="26" t="s">
        <v>222</v>
      </c>
      <c r="C139" s="27" t="s">
        <v>82</v>
      </c>
      <c r="D139" s="28"/>
      <c r="E139" s="29"/>
      <c r="F139" s="30"/>
      <c r="G139" s="30"/>
      <c r="H139" s="31"/>
      <c r="I139" s="38"/>
      <c r="J139" s="32"/>
      <c r="K139" s="33"/>
    </row>
    <row r="140" spans="1:11" s="7" customFormat="1" ht="12.75">
      <c r="A140" s="25"/>
      <c r="B140" s="26" t="s">
        <v>223</v>
      </c>
      <c r="C140" s="27" t="s">
        <v>83</v>
      </c>
      <c r="D140" s="28">
        <v>2</v>
      </c>
      <c r="E140" s="29" t="s">
        <v>12</v>
      </c>
      <c r="F140" s="79"/>
      <c r="G140" s="79"/>
      <c r="H140" s="31">
        <f t="shared" si="26"/>
        <v>0</v>
      </c>
      <c r="I140" s="38">
        <f t="shared" si="22"/>
        <v>0</v>
      </c>
      <c r="J140" s="32">
        <f t="shared" si="23"/>
        <v>0</v>
      </c>
      <c r="K140" s="33">
        <f t="shared" si="27"/>
        <v>0</v>
      </c>
    </row>
    <row r="141" spans="1:11" s="7" customFormat="1" ht="12.75">
      <c r="A141" s="25"/>
      <c r="B141" s="26" t="s">
        <v>224</v>
      </c>
      <c r="C141" s="27" t="s">
        <v>84</v>
      </c>
      <c r="D141" s="28">
        <v>1</v>
      </c>
      <c r="E141" s="29" t="s">
        <v>12</v>
      </c>
      <c r="F141" s="79"/>
      <c r="G141" s="79"/>
      <c r="H141" s="31">
        <f t="shared" si="26"/>
        <v>0</v>
      </c>
      <c r="I141" s="38">
        <f t="shared" si="22"/>
        <v>0</v>
      </c>
      <c r="J141" s="32">
        <f t="shared" si="23"/>
        <v>0</v>
      </c>
      <c r="K141" s="33">
        <f t="shared" si="27"/>
        <v>0</v>
      </c>
    </row>
    <row r="142" spans="1:11" s="7" customFormat="1" ht="12.75">
      <c r="A142" s="25"/>
      <c r="B142" s="26" t="s">
        <v>225</v>
      </c>
      <c r="C142" s="27" t="s">
        <v>85</v>
      </c>
      <c r="D142" s="28">
        <v>1</v>
      </c>
      <c r="E142" s="29" t="s">
        <v>12</v>
      </c>
      <c r="F142" s="79"/>
      <c r="G142" s="79"/>
      <c r="H142" s="31">
        <f t="shared" si="26"/>
        <v>0</v>
      </c>
      <c r="I142" s="38">
        <f t="shared" si="22"/>
        <v>0</v>
      </c>
      <c r="J142" s="32">
        <f t="shared" si="23"/>
        <v>0</v>
      </c>
      <c r="K142" s="33">
        <f t="shared" si="27"/>
        <v>0</v>
      </c>
    </row>
    <row r="143" spans="1:11" s="7" customFormat="1" ht="12.75">
      <c r="A143" s="25"/>
      <c r="B143" s="26" t="s">
        <v>226</v>
      </c>
      <c r="C143" s="27" t="s">
        <v>237</v>
      </c>
      <c r="D143" s="28">
        <v>1</v>
      </c>
      <c r="E143" s="29" t="s">
        <v>12</v>
      </c>
      <c r="F143" s="79"/>
      <c r="G143" s="79"/>
      <c r="H143" s="31">
        <f aca="true" t="shared" si="28" ref="H143:H148">SUM(F143:G143)*D143</f>
        <v>0</v>
      </c>
      <c r="I143" s="38">
        <f>TRUNC(F143*(1+$K$4),2)</f>
        <v>0</v>
      </c>
      <c r="J143" s="32">
        <f>TRUNC(G143*(1+$K$4),2)</f>
        <v>0</v>
      </c>
      <c r="K143" s="33">
        <f aca="true" t="shared" si="29" ref="K143:K148">SUM(I143:J143)*D143</f>
        <v>0</v>
      </c>
    </row>
    <row r="144" spans="1:11" s="7" customFormat="1" ht="12.75">
      <c r="A144" s="25"/>
      <c r="B144" s="26" t="s">
        <v>287</v>
      </c>
      <c r="C144" s="27" t="s">
        <v>288</v>
      </c>
      <c r="D144" s="28">
        <v>1</v>
      </c>
      <c r="E144" s="29" t="s">
        <v>12</v>
      </c>
      <c r="F144" s="79"/>
      <c r="G144" s="79"/>
      <c r="H144" s="31">
        <f t="shared" si="28"/>
        <v>0</v>
      </c>
      <c r="I144" s="38">
        <f>TRUNC(F144*(1+$K$4),2)</f>
        <v>0</v>
      </c>
      <c r="J144" s="32">
        <f>TRUNC(G144*(1+$K$4),2)</f>
        <v>0</v>
      </c>
      <c r="K144" s="33">
        <f t="shared" si="29"/>
        <v>0</v>
      </c>
    </row>
    <row r="145" spans="1:11" s="7" customFormat="1" ht="25.5">
      <c r="A145" s="25"/>
      <c r="B145" s="26" t="s">
        <v>227</v>
      </c>
      <c r="C145" s="27" t="s">
        <v>63</v>
      </c>
      <c r="D145" s="28">
        <v>8</v>
      </c>
      <c r="E145" s="29" t="s">
        <v>12</v>
      </c>
      <c r="F145" s="79"/>
      <c r="G145" s="79"/>
      <c r="H145" s="31">
        <f t="shared" si="28"/>
        <v>0</v>
      </c>
      <c r="I145" s="38">
        <f t="shared" si="22"/>
        <v>0</v>
      </c>
      <c r="J145" s="32">
        <f t="shared" si="23"/>
        <v>0</v>
      </c>
      <c r="K145" s="33">
        <f t="shared" si="29"/>
        <v>0</v>
      </c>
    </row>
    <row r="146" spans="1:17" s="7" customFormat="1" ht="38.25">
      <c r="A146" s="25"/>
      <c r="B146" s="26" t="s">
        <v>228</v>
      </c>
      <c r="C146" s="27" t="s">
        <v>235</v>
      </c>
      <c r="D146" s="28">
        <v>1</v>
      </c>
      <c r="E146" s="29" t="s">
        <v>12</v>
      </c>
      <c r="F146" s="79"/>
      <c r="G146" s="30" t="s">
        <v>16</v>
      </c>
      <c r="H146" s="31">
        <f t="shared" si="28"/>
        <v>0</v>
      </c>
      <c r="I146" s="38">
        <f t="shared" si="22"/>
        <v>0</v>
      </c>
      <c r="J146" s="32" t="s">
        <v>16</v>
      </c>
      <c r="K146" s="33">
        <f t="shared" si="29"/>
        <v>0</v>
      </c>
      <c r="Q146" s="76"/>
    </row>
    <row r="147" spans="1:17" s="7" customFormat="1" ht="25.5">
      <c r="A147" s="25"/>
      <c r="B147" s="26" t="s">
        <v>229</v>
      </c>
      <c r="C147" s="27" t="s">
        <v>236</v>
      </c>
      <c r="D147" s="28">
        <v>1</v>
      </c>
      <c r="E147" s="29" t="s">
        <v>12</v>
      </c>
      <c r="F147" s="79"/>
      <c r="G147" s="30" t="s">
        <v>16</v>
      </c>
      <c r="H147" s="31">
        <f t="shared" si="28"/>
        <v>0</v>
      </c>
      <c r="I147" s="38">
        <f t="shared" si="22"/>
        <v>0</v>
      </c>
      <c r="J147" s="32" t="s">
        <v>16</v>
      </c>
      <c r="K147" s="33">
        <f t="shared" si="29"/>
        <v>0</v>
      </c>
      <c r="Q147" s="76"/>
    </row>
    <row r="148" spans="1:14" s="7" customFormat="1" ht="12.75">
      <c r="A148" s="25"/>
      <c r="B148" s="26" t="s">
        <v>230</v>
      </c>
      <c r="C148" s="27" t="s">
        <v>67</v>
      </c>
      <c r="D148" s="28">
        <v>1</v>
      </c>
      <c r="E148" s="29" t="s">
        <v>12</v>
      </c>
      <c r="F148" s="30" t="s">
        <v>16</v>
      </c>
      <c r="G148" s="79"/>
      <c r="H148" s="31">
        <f t="shared" si="28"/>
        <v>0</v>
      </c>
      <c r="I148" s="38" t="s">
        <v>16</v>
      </c>
      <c r="J148" s="32">
        <f>TRUNC(G148*(1+$K$4),2)</f>
        <v>0</v>
      </c>
      <c r="K148" s="33">
        <f t="shared" si="29"/>
        <v>0</v>
      </c>
      <c r="M148" s="10"/>
      <c r="N148" s="10"/>
    </row>
    <row r="149" spans="1:14" s="7" customFormat="1" ht="12.75">
      <c r="A149" s="36"/>
      <c r="B149" s="26"/>
      <c r="C149" s="94" t="s">
        <v>368</v>
      </c>
      <c r="D149" s="28"/>
      <c r="E149" s="29"/>
      <c r="F149" s="195">
        <f>SUMPRODUCT(D114:D148,F114:F148)</f>
        <v>0</v>
      </c>
      <c r="G149" s="195">
        <f>SUMPRODUCT(D114:D148,G114:G148)</f>
        <v>0</v>
      </c>
      <c r="H149" s="196">
        <f>SUM(H114:H148)</f>
        <v>0</v>
      </c>
      <c r="I149" s="197">
        <f>SUMPRODUCT(D114:D148,I114:I148)</f>
        <v>0</v>
      </c>
      <c r="J149" s="195">
        <f>SUMPRODUCT(D114:D148,J114:J148)</f>
        <v>0</v>
      </c>
      <c r="K149" s="198">
        <f>SUM(K114:K148)</f>
        <v>0</v>
      </c>
      <c r="M149" s="10"/>
      <c r="N149" s="10"/>
    </row>
    <row r="150" spans="1:14" s="7" customFormat="1" ht="12.75">
      <c r="A150" s="3"/>
      <c r="B150" s="2">
        <v>8</v>
      </c>
      <c r="C150" s="4" t="s">
        <v>44</v>
      </c>
      <c r="D150" s="5"/>
      <c r="E150" s="5"/>
      <c r="F150" s="5"/>
      <c r="G150" s="5"/>
      <c r="H150" s="5"/>
      <c r="I150" s="5"/>
      <c r="J150" s="5"/>
      <c r="K150" s="6"/>
      <c r="N150" s="10"/>
    </row>
    <row r="151" spans="1:17" s="7" customFormat="1" ht="12.75">
      <c r="A151" s="25"/>
      <c r="B151" s="26" t="s">
        <v>240</v>
      </c>
      <c r="C151" s="27" t="s">
        <v>72</v>
      </c>
      <c r="D151" s="28">
        <v>1</v>
      </c>
      <c r="E151" s="29" t="s">
        <v>22</v>
      </c>
      <c r="F151" s="30" t="s">
        <v>16</v>
      </c>
      <c r="G151" s="79"/>
      <c r="H151" s="31">
        <f aca="true" t="shared" si="30" ref="H151:H157">SUM(F151:G151)*D151</f>
        <v>0</v>
      </c>
      <c r="I151" s="38" t="s">
        <v>16</v>
      </c>
      <c r="J151" s="32">
        <f aca="true" t="shared" si="31" ref="J151:J157">TRUNC(G151*(1+$K$4),2)</f>
        <v>0</v>
      </c>
      <c r="K151" s="33">
        <f aca="true" t="shared" si="32" ref="K151:K157">SUM(I151:J151)*D151</f>
        <v>0</v>
      </c>
      <c r="N151" s="10"/>
      <c r="Q151" s="76"/>
    </row>
    <row r="152" spans="1:17" s="7" customFormat="1" ht="12.75">
      <c r="A152" s="25"/>
      <c r="B152" s="26" t="s">
        <v>241</v>
      </c>
      <c r="C152" s="27" t="s">
        <v>73</v>
      </c>
      <c r="D152" s="28">
        <v>1</v>
      </c>
      <c r="E152" s="29" t="s">
        <v>22</v>
      </c>
      <c r="F152" s="30" t="s">
        <v>16</v>
      </c>
      <c r="G152" s="79"/>
      <c r="H152" s="31">
        <f t="shared" si="30"/>
        <v>0</v>
      </c>
      <c r="I152" s="38" t="s">
        <v>16</v>
      </c>
      <c r="J152" s="32">
        <f t="shared" si="31"/>
        <v>0</v>
      </c>
      <c r="K152" s="33">
        <f t="shared" si="32"/>
        <v>0</v>
      </c>
      <c r="N152" s="10"/>
      <c r="Q152" s="76"/>
    </row>
    <row r="153" spans="1:17" s="7" customFormat="1" ht="12.75">
      <c r="A153" s="25"/>
      <c r="B153" s="26" t="s">
        <v>242</v>
      </c>
      <c r="C153" s="27" t="s">
        <v>291</v>
      </c>
      <c r="D153" s="28">
        <v>25</v>
      </c>
      <c r="E153" s="29" t="s">
        <v>15</v>
      </c>
      <c r="F153" s="79"/>
      <c r="G153" s="79"/>
      <c r="H153" s="31">
        <f t="shared" si="30"/>
        <v>0</v>
      </c>
      <c r="I153" s="38">
        <f>TRUNC(F153*(1+$K$4),2)</f>
        <v>0</v>
      </c>
      <c r="J153" s="32">
        <f t="shared" si="31"/>
        <v>0</v>
      </c>
      <c r="K153" s="33">
        <f t="shared" si="32"/>
        <v>0</v>
      </c>
      <c r="N153" s="10"/>
      <c r="Q153" s="76"/>
    </row>
    <row r="154" spans="1:17" s="7" customFormat="1" ht="12.75">
      <c r="A154" s="25"/>
      <c r="B154" s="26" t="s">
        <v>243</v>
      </c>
      <c r="C154" s="27" t="s">
        <v>292</v>
      </c>
      <c r="D154" s="28">
        <v>2</v>
      </c>
      <c r="E154" s="29" t="s">
        <v>12</v>
      </c>
      <c r="F154" s="79"/>
      <c r="G154" s="79"/>
      <c r="H154" s="31">
        <f t="shared" si="30"/>
        <v>0</v>
      </c>
      <c r="I154" s="38">
        <f>TRUNC(F154*(1+$K$4),2)</f>
        <v>0</v>
      </c>
      <c r="J154" s="32">
        <f t="shared" si="31"/>
        <v>0</v>
      </c>
      <c r="K154" s="33">
        <f t="shared" si="32"/>
        <v>0</v>
      </c>
      <c r="N154" s="10"/>
      <c r="Q154" s="76"/>
    </row>
    <row r="155" spans="1:17" s="7" customFormat="1" ht="12.75">
      <c r="A155" s="25"/>
      <c r="B155" s="26" t="s">
        <v>294</v>
      </c>
      <c r="C155" s="27" t="s">
        <v>293</v>
      </c>
      <c r="D155" s="28">
        <v>1</v>
      </c>
      <c r="E155" s="29" t="s">
        <v>12</v>
      </c>
      <c r="F155" s="79"/>
      <c r="G155" s="79"/>
      <c r="H155" s="31">
        <f t="shared" si="30"/>
        <v>0</v>
      </c>
      <c r="I155" s="38">
        <f>TRUNC(F155*(1+$K$4),2)</f>
        <v>0</v>
      </c>
      <c r="J155" s="32">
        <f t="shared" si="31"/>
        <v>0</v>
      </c>
      <c r="K155" s="33">
        <f t="shared" si="32"/>
        <v>0</v>
      </c>
      <c r="N155" s="10"/>
      <c r="Q155" s="76"/>
    </row>
    <row r="156" spans="1:14" s="7" customFormat="1" ht="12.75">
      <c r="A156" s="25"/>
      <c r="B156" s="26" t="s">
        <v>295</v>
      </c>
      <c r="C156" s="27" t="s">
        <v>65</v>
      </c>
      <c r="D156" s="28">
        <v>223</v>
      </c>
      <c r="E156" s="29" t="s">
        <v>15</v>
      </c>
      <c r="F156" s="79"/>
      <c r="G156" s="79"/>
      <c r="H156" s="31">
        <f t="shared" si="30"/>
        <v>0</v>
      </c>
      <c r="I156" s="38">
        <f>TRUNC(F156*(1+$K$4),2)</f>
        <v>0</v>
      </c>
      <c r="J156" s="32">
        <f t="shared" si="31"/>
        <v>0</v>
      </c>
      <c r="K156" s="33">
        <f t="shared" si="32"/>
        <v>0</v>
      </c>
      <c r="N156" s="10"/>
    </row>
    <row r="157" spans="1:17" s="7" customFormat="1" ht="12.75">
      <c r="A157" s="25"/>
      <c r="B157" s="26" t="s">
        <v>296</v>
      </c>
      <c r="C157" s="27" t="s">
        <v>66</v>
      </c>
      <c r="D157" s="28">
        <v>223</v>
      </c>
      <c r="E157" s="29" t="s">
        <v>15</v>
      </c>
      <c r="F157" s="79"/>
      <c r="G157" s="79"/>
      <c r="H157" s="31">
        <f t="shared" si="30"/>
        <v>0</v>
      </c>
      <c r="I157" s="38">
        <f>TRUNC(F157*(1+$K$4),2)</f>
        <v>0</v>
      </c>
      <c r="J157" s="32">
        <f t="shared" si="31"/>
        <v>0</v>
      </c>
      <c r="K157" s="33">
        <f t="shared" si="32"/>
        <v>0</v>
      </c>
      <c r="P157" s="10"/>
      <c r="Q157" s="10"/>
    </row>
    <row r="158" spans="1:11" s="7" customFormat="1" ht="12.75">
      <c r="A158" s="36"/>
      <c r="B158" s="26"/>
      <c r="C158" s="94" t="s">
        <v>572</v>
      </c>
      <c r="D158" s="28"/>
      <c r="E158" s="29"/>
      <c r="F158" s="97">
        <f>SUMPRODUCT(D151:D157,F151:F157)</f>
        <v>0</v>
      </c>
      <c r="G158" s="97">
        <f>SUMPRODUCT(D151:D157,G151:G157)</f>
        <v>0</v>
      </c>
      <c r="H158" s="98">
        <f>SUM(H151:H157)</f>
        <v>0</v>
      </c>
      <c r="I158" s="97">
        <f>SUMPRODUCT(D151:D157,I151:I157)</f>
        <v>0</v>
      </c>
      <c r="J158" s="97">
        <f>SUMPRODUCT(D151:D157,J151:J157)</f>
        <v>0</v>
      </c>
      <c r="K158" s="99">
        <f>SUM(K151:K157)</f>
        <v>0</v>
      </c>
    </row>
    <row r="159" spans="1:11" s="7" customFormat="1" ht="12.75">
      <c r="A159" s="95"/>
      <c r="B159" s="96"/>
      <c r="C159" s="49" t="s">
        <v>102</v>
      </c>
      <c r="D159" s="84"/>
      <c r="E159" s="100"/>
      <c r="F159" s="101">
        <f aca="true" t="shared" si="33" ref="F159:K159">F158+F149+F112+F101+F94+F67+F58+F49</f>
        <v>0</v>
      </c>
      <c r="G159" s="101">
        <f t="shared" si="33"/>
        <v>0</v>
      </c>
      <c r="H159" s="104">
        <f t="shared" si="33"/>
        <v>0</v>
      </c>
      <c r="I159" s="103">
        <f t="shared" si="33"/>
        <v>0</v>
      </c>
      <c r="J159" s="101">
        <f t="shared" si="33"/>
        <v>0</v>
      </c>
      <c r="K159" s="102">
        <f t="shared" si="33"/>
        <v>0</v>
      </c>
    </row>
    <row r="160" spans="1:14" s="7" customFormat="1" ht="12.75">
      <c r="A160" s="155"/>
      <c r="B160" s="156" t="s">
        <v>104</v>
      </c>
      <c r="C160" s="309" t="s">
        <v>107</v>
      </c>
      <c r="D160" s="310"/>
      <c r="E160" s="310"/>
      <c r="F160" s="310"/>
      <c r="G160" s="310"/>
      <c r="H160" s="310"/>
      <c r="I160" s="310"/>
      <c r="J160" s="310"/>
      <c r="K160" s="311"/>
      <c r="N160" s="10"/>
    </row>
    <row r="161" spans="1:14" s="7" customFormat="1" ht="12.75">
      <c r="A161" s="158"/>
      <c r="B161" s="159">
        <v>1</v>
      </c>
      <c r="C161" s="143" t="s">
        <v>300</v>
      </c>
      <c r="D161" s="160"/>
      <c r="E161" s="161"/>
      <c r="F161" s="162"/>
      <c r="G161" s="162"/>
      <c r="H161" s="163"/>
      <c r="I161" s="164"/>
      <c r="J161" s="164"/>
      <c r="K161" s="165"/>
      <c r="N161" s="10"/>
    </row>
    <row r="162" spans="1:14" s="7" customFormat="1" ht="38.25">
      <c r="A162" s="157"/>
      <c r="B162" s="199" t="s">
        <v>0</v>
      </c>
      <c r="C162" s="200" t="s">
        <v>301</v>
      </c>
      <c r="D162" s="92">
        <v>1</v>
      </c>
      <c r="E162" s="201" t="s">
        <v>12</v>
      </c>
      <c r="F162" s="149"/>
      <c r="G162" s="149"/>
      <c r="H162" s="203">
        <f aca="true" t="shared" si="34" ref="H162:H187">SUM(F162:G162)*D162</f>
        <v>0</v>
      </c>
      <c r="I162" s="204">
        <f aca="true" t="shared" si="35" ref="I162:J177">TRUNC(F162*(1+$K$4),2)</f>
        <v>0</v>
      </c>
      <c r="J162" s="202">
        <f t="shared" si="35"/>
        <v>0</v>
      </c>
      <c r="K162" s="205">
        <f aca="true" t="shared" si="36" ref="K162:K187">SUM(I162:J162)*D162</f>
        <v>0</v>
      </c>
      <c r="N162" s="10"/>
    </row>
    <row r="163" spans="1:14" s="7" customFormat="1" ht="38.25">
      <c r="A163" s="56"/>
      <c r="B163" s="206" t="s">
        <v>1</v>
      </c>
      <c r="C163" s="207" t="s">
        <v>302</v>
      </c>
      <c r="D163" s="78">
        <v>4</v>
      </c>
      <c r="E163" s="29" t="s">
        <v>12</v>
      </c>
      <c r="F163" s="77"/>
      <c r="G163" s="77"/>
      <c r="H163" s="209">
        <f t="shared" si="34"/>
        <v>0</v>
      </c>
      <c r="I163" s="210">
        <f t="shared" si="35"/>
        <v>0</v>
      </c>
      <c r="J163" s="208">
        <f t="shared" si="35"/>
        <v>0</v>
      </c>
      <c r="K163" s="211">
        <f t="shared" si="36"/>
        <v>0</v>
      </c>
      <c r="N163" s="10"/>
    </row>
    <row r="164" spans="1:14" s="7" customFormat="1" ht="38.25">
      <c r="A164" s="56"/>
      <c r="B164" s="206" t="s">
        <v>303</v>
      </c>
      <c r="C164" s="207" t="s">
        <v>304</v>
      </c>
      <c r="D164" s="78">
        <v>2</v>
      </c>
      <c r="E164" s="29" t="s">
        <v>12</v>
      </c>
      <c r="F164" s="77"/>
      <c r="G164" s="77"/>
      <c r="H164" s="209">
        <f t="shared" si="34"/>
        <v>0</v>
      </c>
      <c r="I164" s="210">
        <f t="shared" si="35"/>
        <v>0</v>
      </c>
      <c r="J164" s="208">
        <f t="shared" si="35"/>
        <v>0</v>
      </c>
      <c r="K164" s="211">
        <f t="shared" si="36"/>
        <v>0</v>
      </c>
      <c r="N164" s="10"/>
    </row>
    <row r="165" spans="1:14" s="7" customFormat="1" ht="25.5">
      <c r="A165" s="56"/>
      <c r="B165" s="206" t="s">
        <v>305</v>
      </c>
      <c r="C165" s="207" t="s">
        <v>306</v>
      </c>
      <c r="D165" s="78">
        <v>3</v>
      </c>
      <c r="E165" s="29" t="s">
        <v>12</v>
      </c>
      <c r="F165" s="77"/>
      <c r="G165" s="77"/>
      <c r="H165" s="209">
        <f t="shared" si="34"/>
        <v>0</v>
      </c>
      <c r="I165" s="210">
        <f t="shared" si="35"/>
        <v>0</v>
      </c>
      <c r="J165" s="208">
        <f t="shared" si="35"/>
        <v>0</v>
      </c>
      <c r="K165" s="211">
        <f t="shared" si="36"/>
        <v>0</v>
      </c>
      <c r="N165" s="10"/>
    </row>
    <row r="166" spans="1:14" s="7" customFormat="1" ht="25.5">
      <c r="A166" s="56"/>
      <c r="B166" s="206" t="s">
        <v>307</v>
      </c>
      <c r="C166" s="207" t="s">
        <v>308</v>
      </c>
      <c r="D166" s="78">
        <v>2</v>
      </c>
      <c r="E166" s="78" t="s">
        <v>15</v>
      </c>
      <c r="F166" s="79"/>
      <c r="G166" s="79"/>
      <c r="H166" s="209">
        <f t="shared" si="34"/>
        <v>0</v>
      </c>
      <c r="I166" s="210">
        <f t="shared" si="35"/>
        <v>0</v>
      </c>
      <c r="J166" s="208">
        <f t="shared" si="35"/>
        <v>0</v>
      </c>
      <c r="K166" s="211">
        <f t="shared" si="36"/>
        <v>0</v>
      </c>
      <c r="N166" s="10"/>
    </row>
    <row r="167" spans="1:14" s="7" customFormat="1" ht="25.5">
      <c r="A167" s="56"/>
      <c r="B167" s="206" t="s">
        <v>309</v>
      </c>
      <c r="C167" s="207" t="s">
        <v>310</v>
      </c>
      <c r="D167" s="78">
        <v>20</v>
      </c>
      <c r="E167" s="78" t="s">
        <v>311</v>
      </c>
      <c r="F167" s="79"/>
      <c r="G167" s="79"/>
      <c r="H167" s="209">
        <f t="shared" si="34"/>
        <v>0</v>
      </c>
      <c r="I167" s="210">
        <f t="shared" si="35"/>
        <v>0</v>
      </c>
      <c r="J167" s="208">
        <f t="shared" si="35"/>
        <v>0</v>
      </c>
      <c r="K167" s="211">
        <f t="shared" si="36"/>
        <v>0</v>
      </c>
      <c r="N167" s="10"/>
    </row>
    <row r="168" spans="1:14" s="7" customFormat="1" ht="12.75">
      <c r="A168" s="56"/>
      <c r="B168" s="206" t="s">
        <v>312</v>
      </c>
      <c r="C168" s="212" t="s">
        <v>313</v>
      </c>
      <c r="D168" s="78">
        <v>5</v>
      </c>
      <c r="E168" s="29" t="s">
        <v>311</v>
      </c>
      <c r="F168" s="77"/>
      <c r="G168" s="77"/>
      <c r="H168" s="85">
        <f t="shared" si="34"/>
        <v>0</v>
      </c>
      <c r="I168" s="213">
        <f t="shared" si="35"/>
        <v>0</v>
      </c>
      <c r="J168" s="208">
        <f t="shared" si="35"/>
        <v>0</v>
      </c>
      <c r="K168" s="211">
        <f t="shared" si="36"/>
        <v>0</v>
      </c>
      <c r="N168" s="10"/>
    </row>
    <row r="169" spans="1:14" s="7" customFormat="1" ht="12.75">
      <c r="A169" s="56"/>
      <c r="B169" s="206" t="s">
        <v>314</v>
      </c>
      <c r="C169" s="212" t="s">
        <v>315</v>
      </c>
      <c r="D169" s="78">
        <v>4</v>
      </c>
      <c r="E169" s="29" t="s">
        <v>311</v>
      </c>
      <c r="F169" s="77"/>
      <c r="G169" s="77"/>
      <c r="H169" s="85">
        <f t="shared" si="34"/>
        <v>0</v>
      </c>
      <c r="I169" s="213">
        <f>TRUNC(F169*(1+$K$4),2)</f>
        <v>0</v>
      </c>
      <c r="J169" s="208">
        <f t="shared" si="35"/>
        <v>0</v>
      </c>
      <c r="K169" s="211">
        <f t="shared" si="36"/>
        <v>0</v>
      </c>
      <c r="N169" s="10"/>
    </row>
    <row r="170" spans="1:14" s="7" customFormat="1" ht="12.75">
      <c r="A170" s="56"/>
      <c r="B170" s="206" t="s">
        <v>316</v>
      </c>
      <c r="C170" s="212" t="s">
        <v>317</v>
      </c>
      <c r="D170" s="78">
        <v>10</v>
      </c>
      <c r="E170" s="29" t="s">
        <v>311</v>
      </c>
      <c r="F170" s="77"/>
      <c r="G170" s="77"/>
      <c r="H170" s="85">
        <f t="shared" si="34"/>
        <v>0</v>
      </c>
      <c r="I170" s="213">
        <f t="shared" si="35"/>
        <v>0</v>
      </c>
      <c r="J170" s="208">
        <f t="shared" si="35"/>
        <v>0</v>
      </c>
      <c r="K170" s="211">
        <f t="shared" si="36"/>
        <v>0</v>
      </c>
      <c r="N170" s="10"/>
    </row>
    <row r="171" spans="1:14" s="7" customFormat="1" ht="12.75">
      <c r="A171" s="56"/>
      <c r="B171" s="206" t="s">
        <v>318</v>
      </c>
      <c r="C171" s="212" t="s">
        <v>319</v>
      </c>
      <c r="D171" s="78">
        <v>5</v>
      </c>
      <c r="E171" s="29" t="s">
        <v>311</v>
      </c>
      <c r="F171" s="77"/>
      <c r="G171" s="77"/>
      <c r="H171" s="85">
        <f t="shared" si="34"/>
        <v>0</v>
      </c>
      <c r="I171" s="213">
        <f t="shared" si="35"/>
        <v>0</v>
      </c>
      <c r="J171" s="208">
        <f t="shared" si="35"/>
        <v>0</v>
      </c>
      <c r="K171" s="211">
        <f t="shared" si="36"/>
        <v>0</v>
      </c>
      <c r="N171" s="10"/>
    </row>
    <row r="172" spans="1:14" s="7" customFormat="1" ht="12.75">
      <c r="A172" s="56"/>
      <c r="B172" s="206" t="s">
        <v>320</v>
      </c>
      <c r="C172" s="212" t="s">
        <v>321</v>
      </c>
      <c r="D172" s="78">
        <v>30</v>
      </c>
      <c r="E172" s="29" t="s">
        <v>17</v>
      </c>
      <c r="F172" s="77"/>
      <c r="G172" s="77"/>
      <c r="H172" s="85">
        <f t="shared" si="34"/>
        <v>0</v>
      </c>
      <c r="I172" s="213">
        <f t="shared" si="35"/>
        <v>0</v>
      </c>
      <c r="J172" s="208">
        <f t="shared" si="35"/>
        <v>0</v>
      </c>
      <c r="K172" s="211">
        <f t="shared" si="36"/>
        <v>0</v>
      </c>
      <c r="N172" s="10"/>
    </row>
    <row r="173" spans="1:14" s="7" customFormat="1" ht="12.75">
      <c r="A173" s="56"/>
      <c r="B173" s="206" t="s">
        <v>322</v>
      </c>
      <c r="C173" s="212" t="s">
        <v>323</v>
      </c>
      <c r="D173" s="78">
        <v>15</v>
      </c>
      <c r="E173" s="29" t="s">
        <v>17</v>
      </c>
      <c r="F173" s="77"/>
      <c r="G173" s="77"/>
      <c r="H173" s="85">
        <f t="shared" si="34"/>
        <v>0</v>
      </c>
      <c r="I173" s="213">
        <f t="shared" si="35"/>
        <v>0</v>
      </c>
      <c r="J173" s="208">
        <f t="shared" si="35"/>
        <v>0</v>
      </c>
      <c r="K173" s="211">
        <f t="shared" si="36"/>
        <v>0</v>
      </c>
      <c r="N173" s="10"/>
    </row>
    <row r="174" spans="1:14" s="7" customFormat="1" ht="12.75">
      <c r="A174" s="56"/>
      <c r="B174" s="206" t="s">
        <v>324</v>
      </c>
      <c r="C174" s="212" t="s">
        <v>325</v>
      </c>
      <c r="D174" s="78">
        <v>20</v>
      </c>
      <c r="E174" s="29" t="s">
        <v>17</v>
      </c>
      <c r="F174" s="77"/>
      <c r="G174" s="77"/>
      <c r="H174" s="85">
        <f t="shared" si="34"/>
        <v>0</v>
      </c>
      <c r="I174" s="213">
        <f t="shared" si="35"/>
        <v>0</v>
      </c>
      <c r="J174" s="208">
        <f t="shared" si="35"/>
        <v>0</v>
      </c>
      <c r="K174" s="211">
        <f t="shared" si="36"/>
        <v>0</v>
      </c>
      <c r="N174" s="10"/>
    </row>
    <row r="175" spans="1:14" s="7" customFormat="1" ht="12.75">
      <c r="A175" s="56"/>
      <c r="B175" s="206" t="s">
        <v>326</v>
      </c>
      <c r="C175" s="212" t="s">
        <v>327</v>
      </c>
      <c r="D175" s="167">
        <v>5</v>
      </c>
      <c r="E175" s="214" t="s">
        <v>17</v>
      </c>
      <c r="F175" s="77"/>
      <c r="G175" s="77"/>
      <c r="H175" s="85">
        <f t="shared" si="34"/>
        <v>0</v>
      </c>
      <c r="I175" s="213">
        <f t="shared" si="35"/>
        <v>0</v>
      </c>
      <c r="J175" s="208">
        <f t="shared" si="35"/>
        <v>0</v>
      </c>
      <c r="K175" s="211">
        <f t="shared" si="36"/>
        <v>0</v>
      </c>
      <c r="N175" s="10"/>
    </row>
    <row r="176" spans="1:14" s="7" customFormat="1" ht="12.75">
      <c r="A176" s="56"/>
      <c r="B176" s="206" t="s">
        <v>328</v>
      </c>
      <c r="C176" s="212" t="s">
        <v>329</v>
      </c>
      <c r="D176" s="167">
        <v>1</v>
      </c>
      <c r="E176" s="214" t="s">
        <v>12</v>
      </c>
      <c r="F176" s="80"/>
      <c r="G176" s="80"/>
      <c r="H176" s="85">
        <f t="shared" si="34"/>
        <v>0</v>
      </c>
      <c r="I176" s="213">
        <f t="shared" si="35"/>
        <v>0</v>
      </c>
      <c r="J176" s="208">
        <f t="shared" si="35"/>
        <v>0</v>
      </c>
      <c r="K176" s="211">
        <f t="shared" si="36"/>
        <v>0</v>
      </c>
      <c r="N176" s="10"/>
    </row>
    <row r="177" spans="1:14" s="7" customFormat="1" ht="12.75">
      <c r="A177" s="56"/>
      <c r="B177" s="206" t="s">
        <v>330</v>
      </c>
      <c r="C177" s="212" t="s">
        <v>331</v>
      </c>
      <c r="D177" s="167">
        <v>25</v>
      </c>
      <c r="E177" s="214" t="s">
        <v>17</v>
      </c>
      <c r="F177" s="80"/>
      <c r="G177" s="80"/>
      <c r="H177" s="85">
        <f t="shared" si="34"/>
        <v>0</v>
      </c>
      <c r="I177" s="213">
        <f t="shared" si="35"/>
        <v>0</v>
      </c>
      <c r="J177" s="208">
        <f t="shared" si="35"/>
        <v>0</v>
      </c>
      <c r="K177" s="211">
        <f t="shared" si="36"/>
        <v>0</v>
      </c>
      <c r="N177" s="10"/>
    </row>
    <row r="178" spans="1:14" s="7" customFormat="1" ht="12.75">
      <c r="A178" s="56"/>
      <c r="B178" s="206" t="s">
        <v>332</v>
      </c>
      <c r="C178" s="215" t="s">
        <v>333</v>
      </c>
      <c r="D178" s="216">
        <v>2</v>
      </c>
      <c r="E178" s="217" t="s">
        <v>311</v>
      </c>
      <c r="F178" s="81"/>
      <c r="G178" s="81"/>
      <c r="H178" s="86">
        <f t="shared" si="34"/>
        <v>0</v>
      </c>
      <c r="I178" s="219">
        <f aca="true" t="shared" si="37" ref="I178:J187">TRUNC(F178*(1+$K$4),2)</f>
        <v>0</v>
      </c>
      <c r="J178" s="220">
        <f t="shared" si="37"/>
        <v>0</v>
      </c>
      <c r="K178" s="221">
        <f t="shared" si="36"/>
        <v>0</v>
      </c>
      <c r="N178" s="10"/>
    </row>
    <row r="179" spans="1:14" s="7" customFormat="1" ht="12.75">
      <c r="A179" s="56"/>
      <c r="B179" s="206" t="s">
        <v>334</v>
      </c>
      <c r="C179" s="222" t="s">
        <v>335</v>
      </c>
      <c r="D179" s="216">
        <v>20</v>
      </c>
      <c r="E179" s="217" t="s">
        <v>17</v>
      </c>
      <c r="F179" s="81"/>
      <c r="G179" s="81"/>
      <c r="H179" s="86">
        <f t="shared" si="34"/>
        <v>0</v>
      </c>
      <c r="I179" s="219">
        <f t="shared" si="37"/>
        <v>0</v>
      </c>
      <c r="J179" s="220">
        <f t="shared" si="37"/>
        <v>0</v>
      </c>
      <c r="K179" s="221">
        <f t="shared" si="36"/>
        <v>0</v>
      </c>
      <c r="N179" s="10"/>
    </row>
    <row r="180" spans="1:14" s="7" customFormat="1" ht="12.75">
      <c r="A180" s="56"/>
      <c r="B180" s="206" t="s">
        <v>336</v>
      </c>
      <c r="C180" s="222" t="s">
        <v>337</v>
      </c>
      <c r="D180" s="216">
        <v>3</v>
      </c>
      <c r="E180" s="217" t="s">
        <v>20</v>
      </c>
      <c r="F180" s="81"/>
      <c r="G180" s="81"/>
      <c r="H180" s="86">
        <f t="shared" si="34"/>
        <v>0</v>
      </c>
      <c r="I180" s="219">
        <f t="shared" si="37"/>
        <v>0</v>
      </c>
      <c r="J180" s="220">
        <f t="shared" si="37"/>
        <v>0</v>
      </c>
      <c r="K180" s="221">
        <f t="shared" si="36"/>
        <v>0</v>
      </c>
      <c r="N180" s="10"/>
    </row>
    <row r="181" spans="1:14" s="7" customFormat="1" ht="12.75">
      <c r="A181" s="56"/>
      <c r="B181" s="206" t="s">
        <v>338</v>
      </c>
      <c r="C181" s="215" t="s">
        <v>339</v>
      </c>
      <c r="D181" s="216">
        <v>2</v>
      </c>
      <c r="E181" s="217" t="s">
        <v>340</v>
      </c>
      <c r="F181" s="81"/>
      <c r="G181" s="81"/>
      <c r="H181" s="86">
        <f t="shared" si="34"/>
        <v>0</v>
      </c>
      <c r="I181" s="219">
        <f t="shared" si="37"/>
        <v>0</v>
      </c>
      <c r="J181" s="220">
        <f t="shared" si="37"/>
        <v>0</v>
      </c>
      <c r="K181" s="221">
        <f t="shared" si="36"/>
        <v>0</v>
      </c>
      <c r="N181" s="10"/>
    </row>
    <row r="182" spans="1:14" s="7" customFormat="1" ht="12.75">
      <c r="A182" s="56"/>
      <c r="B182" s="206" t="s">
        <v>341</v>
      </c>
      <c r="C182" s="222" t="s">
        <v>342</v>
      </c>
      <c r="D182" s="216">
        <v>7</v>
      </c>
      <c r="E182" s="217" t="s">
        <v>343</v>
      </c>
      <c r="F182" s="81"/>
      <c r="G182" s="81"/>
      <c r="H182" s="86">
        <f t="shared" si="34"/>
        <v>0</v>
      </c>
      <c r="I182" s="219">
        <f t="shared" si="37"/>
        <v>0</v>
      </c>
      <c r="J182" s="220">
        <f t="shared" si="37"/>
        <v>0</v>
      </c>
      <c r="K182" s="221">
        <f t="shared" si="36"/>
        <v>0</v>
      </c>
      <c r="N182" s="10"/>
    </row>
    <row r="183" spans="1:14" s="7" customFormat="1" ht="12.75">
      <c r="A183" s="56"/>
      <c r="B183" s="206" t="s">
        <v>344</v>
      </c>
      <c r="C183" s="222" t="s">
        <v>345</v>
      </c>
      <c r="D183" s="216">
        <v>28</v>
      </c>
      <c r="E183" s="217" t="s">
        <v>12</v>
      </c>
      <c r="F183" s="82"/>
      <c r="G183" s="82"/>
      <c r="H183" s="86">
        <f t="shared" si="34"/>
        <v>0</v>
      </c>
      <c r="I183" s="219">
        <f t="shared" si="37"/>
        <v>0</v>
      </c>
      <c r="J183" s="220">
        <f t="shared" si="37"/>
        <v>0</v>
      </c>
      <c r="K183" s="221">
        <f t="shared" si="36"/>
        <v>0</v>
      </c>
      <c r="N183" s="10"/>
    </row>
    <row r="184" spans="1:14" s="7" customFormat="1" ht="12.75">
      <c r="A184" s="56"/>
      <c r="B184" s="206" t="s">
        <v>346</v>
      </c>
      <c r="C184" s="222" t="s">
        <v>347</v>
      </c>
      <c r="D184" s="216">
        <v>1</v>
      </c>
      <c r="E184" s="217" t="s">
        <v>12</v>
      </c>
      <c r="F184" s="81"/>
      <c r="G184" s="81"/>
      <c r="H184" s="86">
        <f t="shared" si="34"/>
        <v>0</v>
      </c>
      <c r="I184" s="219">
        <f t="shared" si="37"/>
        <v>0</v>
      </c>
      <c r="J184" s="220">
        <f t="shared" si="37"/>
        <v>0</v>
      </c>
      <c r="K184" s="221">
        <f t="shared" si="36"/>
        <v>0</v>
      </c>
      <c r="N184" s="10"/>
    </row>
    <row r="185" spans="1:14" s="7" customFormat="1" ht="12.75">
      <c r="A185" s="56"/>
      <c r="B185" s="206" t="s">
        <v>348</v>
      </c>
      <c r="C185" s="222" t="s">
        <v>349</v>
      </c>
      <c r="D185" s="216">
        <v>20</v>
      </c>
      <c r="E185" s="217" t="s">
        <v>17</v>
      </c>
      <c r="F185" s="81"/>
      <c r="G185" s="81"/>
      <c r="H185" s="86">
        <f t="shared" si="34"/>
        <v>0</v>
      </c>
      <c r="I185" s="219">
        <f t="shared" si="37"/>
        <v>0</v>
      </c>
      <c r="J185" s="220">
        <f t="shared" si="37"/>
        <v>0</v>
      </c>
      <c r="K185" s="221">
        <f t="shared" si="36"/>
        <v>0</v>
      </c>
      <c r="N185" s="10"/>
    </row>
    <row r="186" spans="1:14" s="7" customFormat="1" ht="25.5">
      <c r="A186" s="56"/>
      <c r="B186" s="206" t="s">
        <v>350</v>
      </c>
      <c r="C186" s="222" t="s">
        <v>351</v>
      </c>
      <c r="D186" s="223">
        <v>1</v>
      </c>
      <c r="E186" s="151" t="s">
        <v>22</v>
      </c>
      <c r="F186" s="83"/>
      <c r="G186" s="83"/>
      <c r="H186" s="86">
        <f t="shared" si="34"/>
        <v>0</v>
      </c>
      <c r="I186" s="219">
        <f t="shared" si="37"/>
        <v>0</v>
      </c>
      <c r="J186" s="220">
        <f t="shared" si="37"/>
        <v>0</v>
      </c>
      <c r="K186" s="221">
        <f t="shared" si="36"/>
        <v>0</v>
      </c>
      <c r="N186" s="10"/>
    </row>
    <row r="187" spans="1:14" s="7" customFormat="1" ht="25.5">
      <c r="A187" s="56"/>
      <c r="B187" s="89" t="s">
        <v>352</v>
      </c>
      <c r="C187" s="224" t="s">
        <v>353</v>
      </c>
      <c r="D187" s="216">
        <v>4</v>
      </c>
      <c r="E187" s="217" t="s">
        <v>12</v>
      </c>
      <c r="F187" s="81"/>
      <c r="G187" s="81"/>
      <c r="H187" s="87">
        <f t="shared" si="34"/>
        <v>0</v>
      </c>
      <c r="I187" s="225">
        <f t="shared" si="37"/>
        <v>0</v>
      </c>
      <c r="J187" s="218">
        <f t="shared" si="37"/>
        <v>0</v>
      </c>
      <c r="K187" s="226">
        <f t="shared" si="36"/>
        <v>0</v>
      </c>
      <c r="N187" s="10"/>
    </row>
    <row r="188" spans="1:14" s="7" customFormat="1" ht="12.75">
      <c r="A188" s="88"/>
      <c r="B188" s="89"/>
      <c r="C188" s="166" t="s">
        <v>354</v>
      </c>
      <c r="D188" s="167"/>
      <c r="E188" s="168"/>
      <c r="F188" s="227">
        <f>SUMPRODUCT(D162:D187,F162:F187)</f>
        <v>0</v>
      </c>
      <c r="G188" s="227">
        <f>SUMPRODUCT(D162:D187,G162:G187)</f>
        <v>0</v>
      </c>
      <c r="H188" s="228">
        <f>SUM(H162:H187)</f>
        <v>0</v>
      </c>
      <c r="I188" s="229">
        <f>SUMPRODUCT(D162:D187,I162:I187)</f>
        <v>0</v>
      </c>
      <c r="J188" s="227">
        <f>SUMPRODUCT(D162:D187,J162:J187)</f>
        <v>0</v>
      </c>
      <c r="K188" s="230">
        <f>SUM(K162:K187)</f>
        <v>0</v>
      </c>
      <c r="N188" s="10"/>
    </row>
    <row r="189" spans="1:14" s="7" customFormat="1" ht="12.75">
      <c r="A189" s="173"/>
      <c r="B189" s="159">
        <v>2</v>
      </c>
      <c r="C189" s="143" t="s">
        <v>358</v>
      </c>
      <c r="D189" s="160"/>
      <c r="E189" s="161"/>
      <c r="F189" s="162"/>
      <c r="G189" s="162"/>
      <c r="H189" s="163"/>
      <c r="I189" s="164"/>
      <c r="J189" s="164"/>
      <c r="K189" s="165"/>
      <c r="N189" s="10"/>
    </row>
    <row r="190" spans="1:14" s="7" customFormat="1" ht="63.75">
      <c r="A190" s="157"/>
      <c r="B190" s="231" t="s">
        <v>14</v>
      </c>
      <c r="C190" s="169" t="s">
        <v>355</v>
      </c>
      <c r="D190" s="232">
        <v>9</v>
      </c>
      <c r="E190" s="233" t="s">
        <v>15</v>
      </c>
      <c r="F190" s="170"/>
      <c r="G190" s="170"/>
      <c r="H190" s="171">
        <f>SUM(F190:G190)*D190</f>
        <v>0</v>
      </c>
      <c r="I190" s="234">
        <f>TRUNC(F190*(1+$K$4),2)</f>
        <v>0</v>
      </c>
      <c r="J190" s="234">
        <f>TRUNC(G190*(1+$K$4),2)</f>
        <v>0</v>
      </c>
      <c r="K190" s="172">
        <f>SUM(I190:J190)*D190</f>
        <v>0</v>
      </c>
      <c r="N190" s="10"/>
    </row>
    <row r="191" spans="1:14" s="7" customFormat="1" ht="12.75">
      <c r="A191" s="88"/>
      <c r="B191" s="91"/>
      <c r="C191" s="166" t="s">
        <v>360</v>
      </c>
      <c r="D191" s="167"/>
      <c r="E191" s="168"/>
      <c r="F191" s="227">
        <f>SUMPRODUCT(D189:D190,F189:F190)</f>
        <v>0</v>
      </c>
      <c r="G191" s="227">
        <f>SUMPRODUCT(D189:D190,G189:G190)</f>
        <v>0</v>
      </c>
      <c r="H191" s="228">
        <f>SUM(H190)</f>
        <v>0</v>
      </c>
      <c r="I191" s="229">
        <f>SUMPRODUCT(D190,I190)</f>
        <v>0</v>
      </c>
      <c r="J191" s="227">
        <f>SUMPRODUCT(D190,J190)</f>
        <v>0</v>
      </c>
      <c r="K191" s="230">
        <f>SUM(K190)</f>
        <v>0</v>
      </c>
      <c r="N191" s="10"/>
    </row>
    <row r="192" spans="1:14" s="7" customFormat="1" ht="12.75">
      <c r="A192" s="173"/>
      <c r="B192" s="159">
        <v>3</v>
      </c>
      <c r="C192" s="143" t="s">
        <v>359</v>
      </c>
      <c r="D192" s="160"/>
      <c r="E192" s="161"/>
      <c r="F192" s="162"/>
      <c r="G192" s="162"/>
      <c r="H192" s="163"/>
      <c r="I192" s="164"/>
      <c r="J192" s="164"/>
      <c r="K192" s="165"/>
      <c r="N192" s="10"/>
    </row>
    <row r="193" spans="1:14" s="7" customFormat="1" ht="38.25">
      <c r="A193" s="157"/>
      <c r="B193" s="231" t="s">
        <v>19</v>
      </c>
      <c r="C193" s="235" t="s">
        <v>356</v>
      </c>
      <c r="D193" s="236">
        <v>1</v>
      </c>
      <c r="E193" s="233" t="s">
        <v>12</v>
      </c>
      <c r="F193" s="170"/>
      <c r="G193" s="170"/>
      <c r="H193" s="171">
        <f>SUM(F193:G193)*D193</f>
        <v>0</v>
      </c>
      <c r="I193" s="234">
        <f>TRUNC(F193*(1+$K$4),2)</f>
        <v>0</v>
      </c>
      <c r="J193" s="234">
        <f>TRUNC(G193*(1+$K$4),2)</f>
        <v>0</v>
      </c>
      <c r="K193" s="172">
        <f>SUM(I193:J193)*D193</f>
        <v>0</v>
      </c>
      <c r="N193" s="10"/>
    </row>
    <row r="194" spans="1:14" s="7" customFormat="1" ht="38.25">
      <c r="A194" s="56"/>
      <c r="B194" s="237" t="s">
        <v>21</v>
      </c>
      <c r="C194" s="238" t="s">
        <v>357</v>
      </c>
      <c r="D194" s="223">
        <v>1</v>
      </c>
      <c r="E194" s="239" t="s">
        <v>12</v>
      </c>
      <c r="F194" s="83"/>
      <c r="G194" s="83"/>
      <c r="H194" s="57">
        <f>SUM(F194:G194)*D194</f>
        <v>0</v>
      </c>
      <c r="I194" s="240">
        <f>TRUNC(F194*(1+$K$4),2)</f>
        <v>0</v>
      </c>
      <c r="J194" s="240">
        <f>TRUNC(G194*(1+$K$4),2)</f>
        <v>0</v>
      </c>
      <c r="K194" s="58">
        <f>SUM(I194:J194)*D194</f>
        <v>0</v>
      </c>
      <c r="N194" s="10"/>
    </row>
    <row r="195" spans="1:14" s="7" customFormat="1" ht="12.75">
      <c r="A195" s="88"/>
      <c r="B195" s="89"/>
      <c r="C195" s="90" t="s">
        <v>361</v>
      </c>
      <c r="D195" s="92"/>
      <c r="E195" s="93"/>
      <c r="F195" s="241">
        <f>SUMPRODUCT(D193:D194,F193:F194)</f>
        <v>0</v>
      </c>
      <c r="G195" s="241">
        <f>SUMPRODUCT(D193:D194,G193:G194)</f>
        <v>0</v>
      </c>
      <c r="H195" s="196">
        <f>SUM(H193:H194)</f>
        <v>0</v>
      </c>
      <c r="I195" s="197">
        <f>SUMPRODUCT(D193:D194,I193:I194)</f>
        <v>0</v>
      </c>
      <c r="J195" s="195">
        <f>SUMPRODUCT(D193:D194,J193:J194)</f>
        <v>0</v>
      </c>
      <c r="K195" s="198">
        <f>SUM(K193:K194)</f>
        <v>0</v>
      </c>
      <c r="N195" s="10"/>
    </row>
    <row r="196" spans="1:11" s="7" customFormat="1" ht="12.75">
      <c r="A196" s="47"/>
      <c r="B196" s="48"/>
      <c r="C196" s="49" t="s">
        <v>108</v>
      </c>
      <c r="D196" s="50"/>
      <c r="E196" s="51"/>
      <c r="F196" s="52">
        <f>SUMPRODUCT(D161:D195,F161:F195)</f>
        <v>0</v>
      </c>
      <c r="G196" s="52">
        <f>SUMPRODUCT(D161:D195,G161:G195)</f>
        <v>0</v>
      </c>
      <c r="H196" s="53">
        <f>SUM(H161:H195)</f>
        <v>0</v>
      </c>
      <c r="I196" s="52">
        <f>I188+I191+I195</f>
        <v>0</v>
      </c>
      <c r="J196" s="52">
        <f>J188+J191+J195</f>
        <v>0</v>
      </c>
      <c r="K196" s="54">
        <f>K188+K191+K195</f>
        <v>0</v>
      </c>
    </row>
    <row r="197" spans="1:11" s="7" customFormat="1" ht="12.75">
      <c r="A197" s="23"/>
      <c r="B197" s="24" t="s">
        <v>109</v>
      </c>
      <c r="C197" s="309" t="s">
        <v>105</v>
      </c>
      <c r="D197" s="310"/>
      <c r="E197" s="310"/>
      <c r="F197" s="310"/>
      <c r="G197" s="310"/>
      <c r="H197" s="310"/>
      <c r="I197" s="310"/>
      <c r="J197" s="310"/>
      <c r="K197" s="311"/>
    </row>
    <row r="198" spans="1:11" s="7" customFormat="1" ht="12.75">
      <c r="A198" s="173"/>
      <c r="B198" s="242">
        <v>1</v>
      </c>
      <c r="C198" s="5" t="s">
        <v>370</v>
      </c>
      <c r="D198" s="243"/>
      <c r="E198" s="243"/>
      <c r="F198" s="243"/>
      <c r="G198" s="243"/>
      <c r="H198" s="163"/>
      <c r="I198" s="164"/>
      <c r="J198" s="164"/>
      <c r="K198" s="165"/>
    </row>
    <row r="199" spans="1:11" s="7" customFormat="1" ht="25.5">
      <c r="A199" s="154"/>
      <c r="B199" s="105" t="s">
        <v>0</v>
      </c>
      <c r="C199" s="106" t="s">
        <v>371</v>
      </c>
      <c r="D199" s="107">
        <v>60</v>
      </c>
      <c r="E199" s="192" t="s">
        <v>17</v>
      </c>
      <c r="F199" s="108"/>
      <c r="G199" s="108"/>
      <c r="H199" s="185">
        <f aca="true" t="shared" si="38" ref="H199:H261">SUM(F199:G199)*D199</f>
        <v>0</v>
      </c>
      <c r="I199" s="245">
        <f aca="true" t="shared" si="39" ref="I199:I261">TRUNC(F199*(1+$K$4),2)</f>
        <v>0</v>
      </c>
      <c r="J199" s="246">
        <f aca="true" t="shared" si="40" ref="J199:J261">TRUNC(G199*(1+$K$4),2)</f>
        <v>0</v>
      </c>
      <c r="K199" s="188">
        <f aca="true" t="shared" si="41" ref="K199:K261">SUM(I199:J199)*D199</f>
        <v>0</v>
      </c>
    </row>
    <row r="200" spans="1:11" s="7" customFormat="1" ht="12.75">
      <c r="A200" s="59"/>
      <c r="B200" s="109" t="s">
        <v>1</v>
      </c>
      <c r="C200" s="110" t="s">
        <v>372</v>
      </c>
      <c r="D200" s="111">
        <v>180</v>
      </c>
      <c r="E200" s="112" t="s">
        <v>17</v>
      </c>
      <c r="F200" s="108"/>
      <c r="G200" s="108"/>
      <c r="H200" s="31">
        <f t="shared" si="38"/>
        <v>0</v>
      </c>
      <c r="I200" s="38">
        <f t="shared" si="39"/>
        <v>0</v>
      </c>
      <c r="J200" s="32">
        <f t="shared" si="40"/>
        <v>0</v>
      </c>
      <c r="K200" s="33">
        <f t="shared" si="41"/>
        <v>0</v>
      </c>
    </row>
    <row r="201" spans="1:11" s="7" customFormat="1" ht="25.5">
      <c r="A201" s="59"/>
      <c r="B201" s="105" t="s">
        <v>303</v>
      </c>
      <c r="C201" s="110" t="s">
        <v>373</v>
      </c>
      <c r="D201" s="111">
        <v>10</v>
      </c>
      <c r="E201" s="112" t="s">
        <v>17</v>
      </c>
      <c r="F201" s="108"/>
      <c r="G201" s="108"/>
      <c r="H201" s="31">
        <f t="shared" si="38"/>
        <v>0</v>
      </c>
      <c r="I201" s="38">
        <f t="shared" si="39"/>
        <v>0</v>
      </c>
      <c r="J201" s="32">
        <f t="shared" si="40"/>
        <v>0</v>
      </c>
      <c r="K201" s="33">
        <f t="shared" si="41"/>
        <v>0</v>
      </c>
    </row>
    <row r="202" spans="1:11" s="7" customFormat="1" ht="38.25">
      <c r="A202" s="59"/>
      <c r="B202" s="109" t="s">
        <v>305</v>
      </c>
      <c r="C202" s="110" t="s">
        <v>374</v>
      </c>
      <c r="D202" s="111">
        <v>3</v>
      </c>
      <c r="E202" s="112" t="s">
        <v>12</v>
      </c>
      <c r="F202" s="108"/>
      <c r="G202" s="108"/>
      <c r="H202" s="31">
        <f t="shared" si="38"/>
        <v>0</v>
      </c>
      <c r="I202" s="38">
        <f t="shared" si="39"/>
        <v>0</v>
      </c>
      <c r="J202" s="32">
        <f t="shared" si="40"/>
        <v>0</v>
      </c>
      <c r="K202" s="33">
        <f t="shared" si="41"/>
        <v>0</v>
      </c>
    </row>
    <row r="203" spans="1:11" s="7" customFormat="1" ht="38.25">
      <c r="A203" s="59"/>
      <c r="B203" s="105" t="s">
        <v>307</v>
      </c>
      <c r="C203" s="110" t="s">
        <v>375</v>
      </c>
      <c r="D203" s="111">
        <v>1</v>
      </c>
      <c r="E203" s="112" t="s">
        <v>12</v>
      </c>
      <c r="F203" s="108"/>
      <c r="G203" s="108"/>
      <c r="H203" s="31">
        <f t="shared" si="38"/>
        <v>0</v>
      </c>
      <c r="I203" s="38">
        <f t="shared" si="39"/>
        <v>0</v>
      </c>
      <c r="J203" s="32">
        <f t="shared" si="40"/>
        <v>0</v>
      </c>
      <c r="K203" s="33">
        <f t="shared" si="41"/>
        <v>0</v>
      </c>
    </row>
    <row r="204" spans="1:11" s="7" customFormat="1" ht="38.25">
      <c r="A204" s="59"/>
      <c r="B204" s="109" t="s">
        <v>309</v>
      </c>
      <c r="C204" s="110" t="s">
        <v>376</v>
      </c>
      <c r="D204" s="111">
        <v>1</v>
      </c>
      <c r="E204" s="112" t="s">
        <v>12</v>
      </c>
      <c r="F204" s="108"/>
      <c r="G204" s="108"/>
      <c r="H204" s="31">
        <f t="shared" si="38"/>
        <v>0</v>
      </c>
      <c r="I204" s="38">
        <f t="shared" si="39"/>
        <v>0</v>
      </c>
      <c r="J204" s="32">
        <f t="shared" si="40"/>
        <v>0</v>
      </c>
      <c r="K204" s="33">
        <f t="shared" si="41"/>
        <v>0</v>
      </c>
    </row>
    <row r="205" spans="1:11" s="7" customFormat="1" ht="12.75">
      <c r="A205" s="59"/>
      <c r="B205" s="105" t="s">
        <v>312</v>
      </c>
      <c r="C205" s="110" t="s">
        <v>377</v>
      </c>
      <c r="D205" s="111">
        <v>2</v>
      </c>
      <c r="E205" s="112" t="s">
        <v>12</v>
      </c>
      <c r="F205" s="108"/>
      <c r="G205" s="108"/>
      <c r="H205" s="31">
        <f t="shared" si="38"/>
        <v>0</v>
      </c>
      <c r="I205" s="38">
        <f t="shared" si="39"/>
        <v>0</v>
      </c>
      <c r="J205" s="32">
        <f t="shared" si="40"/>
        <v>0</v>
      </c>
      <c r="K205" s="33">
        <f t="shared" si="41"/>
        <v>0</v>
      </c>
    </row>
    <row r="206" spans="1:11" s="7" customFormat="1" ht="12.75">
      <c r="A206" s="59"/>
      <c r="B206" s="109" t="s">
        <v>314</v>
      </c>
      <c r="C206" s="110" t="s">
        <v>378</v>
      </c>
      <c r="D206" s="111">
        <v>1</v>
      </c>
      <c r="E206" s="112" t="s">
        <v>12</v>
      </c>
      <c r="F206" s="113"/>
      <c r="G206" s="108"/>
      <c r="H206" s="31">
        <f t="shared" si="38"/>
        <v>0</v>
      </c>
      <c r="I206" s="38">
        <f t="shared" si="39"/>
        <v>0</v>
      </c>
      <c r="J206" s="32">
        <f t="shared" si="40"/>
        <v>0</v>
      </c>
      <c r="K206" s="33">
        <f t="shared" si="41"/>
        <v>0</v>
      </c>
    </row>
    <row r="207" spans="1:11" s="7" customFormat="1" ht="12.75">
      <c r="A207" s="59"/>
      <c r="B207" s="105" t="s">
        <v>316</v>
      </c>
      <c r="C207" s="110" t="s">
        <v>379</v>
      </c>
      <c r="D207" s="111">
        <v>1</v>
      </c>
      <c r="E207" s="112" t="s">
        <v>12</v>
      </c>
      <c r="F207" s="108"/>
      <c r="G207" s="108"/>
      <c r="H207" s="183">
        <f t="shared" si="38"/>
        <v>0</v>
      </c>
      <c r="I207" s="247">
        <f t="shared" si="39"/>
        <v>0</v>
      </c>
      <c r="J207" s="248">
        <f t="shared" si="40"/>
        <v>0</v>
      </c>
      <c r="K207" s="186">
        <f t="shared" si="41"/>
        <v>0</v>
      </c>
    </row>
    <row r="208" spans="1:11" s="7" customFormat="1" ht="12.75">
      <c r="A208" s="174"/>
      <c r="B208" s="2">
        <v>2</v>
      </c>
      <c r="C208" s="249" t="s">
        <v>380</v>
      </c>
      <c r="D208" s="249"/>
      <c r="E208" s="249"/>
      <c r="F208" s="249"/>
      <c r="G208" s="249"/>
      <c r="H208" s="163"/>
      <c r="I208" s="164"/>
      <c r="J208" s="164"/>
      <c r="K208" s="165"/>
    </row>
    <row r="209" spans="1:11" s="7" customFormat="1" ht="25.5">
      <c r="A209" s="59"/>
      <c r="B209" s="105" t="s">
        <v>14</v>
      </c>
      <c r="C209" s="110" t="s">
        <v>381</v>
      </c>
      <c r="D209" s="107">
        <v>6</v>
      </c>
      <c r="E209" s="192" t="s">
        <v>17</v>
      </c>
      <c r="F209" s="114"/>
      <c r="G209" s="108"/>
      <c r="H209" s="185">
        <f t="shared" si="38"/>
        <v>0</v>
      </c>
      <c r="I209" s="245">
        <f t="shared" si="39"/>
        <v>0</v>
      </c>
      <c r="J209" s="246">
        <f t="shared" si="40"/>
        <v>0</v>
      </c>
      <c r="K209" s="188">
        <f t="shared" si="41"/>
        <v>0</v>
      </c>
    </row>
    <row r="210" spans="1:11" s="7" customFormat="1" ht="38.25">
      <c r="A210" s="59"/>
      <c r="B210" s="109" t="s">
        <v>23</v>
      </c>
      <c r="C210" s="110" t="s">
        <v>382</v>
      </c>
      <c r="D210" s="111">
        <v>2</v>
      </c>
      <c r="E210" s="112" t="s">
        <v>12</v>
      </c>
      <c r="F210" s="114"/>
      <c r="G210" s="108"/>
      <c r="H210" s="31">
        <f t="shared" si="38"/>
        <v>0</v>
      </c>
      <c r="I210" s="38">
        <f t="shared" si="39"/>
        <v>0</v>
      </c>
      <c r="J210" s="32">
        <f t="shared" si="40"/>
        <v>0</v>
      </c>
      <c r="K210" s="33">
        <f t="shared" si="41"/>
        <v>0</v>
      </c>
    </row>
    <row r="211" spans="1:11" s="7" customFormat="1" ht="12.75">
      <c r="A211" s="59"/>
      <c r="B211" s="105" t="s">
        <v>146</v>
      </c>
      <c r="C211" s="110" t="s">
        <v>383</v>
      </c>
      <c r="D211" s="111">
        <v>80</v>
      </c>
      <c r="E211" s="112" t="s">
        <v>384</v>
      </c>
      <c r="F211" s="114"/>
      <c r="G211" s="108"/>
      <c r="H211" s="31">
        <f t="shared" si="38"/>
        <v>0</v>
      </c>
      <c r="I211" s="38">
        <f t="shared" si="39"/>
        <v>0</v>
      </c>
      <c r="J211" s="32">
        <f t="shared" si="40"/>
        <v>0</v>
      </c>
      <c r="K211" s="33">
        <f t="shared" si="41"/>
        <v>0</v>
      </c>
    </row>
    <row r="212" spans="1:11" s="7" customFormat="1" ht="25.5">
      <c r="A212" s="59"/>
      <c r="B212" s="105" t="s">
        <v>147</v>
      </c>
      <c r="C212" s="110" t="s">
        <v>385</v>
      </c>
      <c r="D212" s="111">
        <v>4</v>
      </c>
      <c r="E212" s="112" t="s">
        <v>17</v>
      </c>
      <c r="F212" s="114"/>
      <c r="G212" s="108"/>
      <c r="H212" s="31">
        <f t="shared" si="38"/>
        <v>0</v>
      </c>
      <c r="I212" s="38">
        <f t="shared" si="39"/>
        <v>0</v>
      </c>
      <c r="J212" s="32">
        <f t="shared" si="40"/>
        <v>0</v>
      </c>
      <c r="K212" s="33">
        <f t="shared" si="41"/>
        <v>0</v>
      </c>
    </row>
    <row r="213" spans="1:11" s="7" customFormat="1" ht="38.25">
      <c r="A213" s="59"/>
      <c r="B213" s="109" t="s">
        <v>159</v>
      </c>
      <c r="C213" s="110" t="s">
        <v>386</v>
      </c>
      <c r="D213" s="111">
        <v>2</v>
      </c>
      <c r="E213" s="112" t="s">
        <v>12</v>
      </c>
      <c r="F213" s="114"/>
      <c r="G213" s="108"/>
      <c r="H213" s="31">
        <f t="shared" si="38"/>
        <v>0</v>
      </c>
      <c r="I213" s="38">
        <f t="shared" si="39"/>
        <v>0</v>
      </c>
      <c r="J213" s="32">
        <f t="shared" si="40"/>
        <v>0</v>
      </c>
      <c r="K213" s="33">
        <f t="shared" si="41"/>
        <v>0</v>
      </c>
    </row>
    <row r="214" spans="1:11" s="7" customFormat="1" ht="25.5">
      <c r="A214" s="59"/>
      <c r="B214" s="105" t="s">
        <v>169</v>
      </c>
      <c r="C214" s="110" t="s">
        <v>387</v>
      </c>
      <c r="D214" s="111">
        <v>1</v>
      </c>
      <c r="E214" s="112" t="s">
        <v>12</v>
      </c>
      <c r="F214" s="114"/>
      <c r="G214" s="108"/>
      <c r="H214" s="31">
        <f t="shared" si="38"/>
        <v>0</v>
      </c>
      <c r="I214" s="38">
        <f t="shared" si="39"/>
        <v>0</v>
      </c>
      <c r="J214" s="32">
        <f t="shared" si="40"/>
        <v>0</v>
      </c>
      <c r="K214" s="33">
        <f t="shared" si="41"/>
        <v>0</v>
      </c>
    </row>
    <row r="215" spans="1:11" s="7" customFormat="1" ht="12.75">
      <c r="A215" s="59"/>
      <c r="B215" s="105" t="s">
        <v>170</v>
      </c>
      <c r="C215" s="110" t="s">
        <v>388</v>
      </c>
      <c r="D215" s="115">
        <v>1</v>
      </c>
      <c r="E215" s="112" t="s">
        <v>12</v>
      </c>
      <c r="F215" s="114"/>
      <c r="G215" s="108"/>
      <c r="H215" s="31">
        <f t="shared" si="38"/>
        <v>0</v>
      </c>
      <c r="I215" s="38">
        <f t="shared" si="39"/>
        <v>0</v>
      </c>
      <c r="J215" s="32">
        <f t="shared" si="40"/>
        <v>0</v>
      </c>
      <c r="K215" s="33">
        <f t="shared" si="41"/>
        <v>0</v>
      </c>
    </row>
    <row r="216" spans="1:11" s="7" customFormat="1" ht="25.5">
      <c r="A216" s="59"/>
      <c r="B216" s="109" t="s">
        <v>389</v>
      </c>
      <c r="C216" s="110" t="s">
        <v>390</v>
      </c>
      <c r="D216" s="115">
        <v>1</v>
      </c>
      <c r="E216" s="190" t="s">
        <v>12</v>
      </c>
      <c r="F216" s="114"/>
      <c r="G216" s="108"/>
      <c r="H216" s="183">
        <f t="shared" si="38"/>
        <v>0</v>
      </c>
      <c r="I216" s="247">
        <f t="shared" si="39"/>
        <v>0</v>
      </c>
      <c r="J216" s="248">
        <f t="shared" si="40"/>
        <v>0</v>
      </c>
      <c r="K216" s="186">
        <f t="shared" si="41"/>
        <v>0</v>
      </c>
    </row>
    <row r="217" spans="1:11" s="7" customFormat="1" ht="12.75">
      <c r="A217" s="174"/>
      <c r="B217" s="2">
        <v>3</v>
      </c>
      <c r="C217" s="249" t="s">
        <v>391</v>
      </c>
      <c r="D217" s="249"/>
      <c r="E217" s="249"/>
      <c r="F217" s="249"/>
      <c r="G217" s="249"/>
      <c r="H217" s="163"/>
      <c r="I217" s="164"/>
      <c r="J217" s="164"/>
      <c r="K217" s="165"/>
    </row>
    <row r="218" spans="1:11" s="7" customFormat="1" ht="25.5">
      <c r="A218" s="59"/>
      <c r="B218" s="105" t="s">
        <v>19</v>
      </c>
      <c r="C218" s="110" t="s">
        <v>392</v>
      </c>
      <c r="D218" s="107">
        <v>5</v>
      </c>
      <c r="E218" s="192" t="s">
        <v>12</v>
      </c>
      <c r="F218" s="114"/>
      <c r="G218" s="108"/>
      <c r="H218" s="185">
        <f t="shared" si="38"/>
        <v>0</v>
      </c>
      <c r="I218" s="245">
        <f t="shared" si="39"/>
        <v>0</v>
      </c>
      <c r="J218" s="246">
        <f t="shared" si="40"/>
        <v>0</v>
      </c>
      <c r="K218" s="188">
        <f t="shared" si="41"/>
        <v>0</v>
      </c>
    </row>
    <row r="219" spans="1:11" s="7" customFormat="1" ht="25.5">
      <c r="A219" s="59"/>
      <c r="B219" s="109" t="s">
        <v>21</v>
      </c>
      <c r="C219" s="27" t="s">
        <v>393</v>
      </c>
      <c r="D219" s="111">
        <v>2</v>
      </c>
      <c r="E219" s="112" t="s">
        <v>12</v>
      </c>
      <c r="F219" s="114"/>
      <c r="G219" s="108"/>
      <c r="H219" s="31">
        <f t="shared" si="38"/>
        <v>0</v>
      </c>
      <c r="I219" s="38">
        <f t="shared" si="39"/>
        <v>0</v>
      </c>
      <c r="J219" s="32">
        <f t="shared" si="40"/>
        <v>0</v>
      </c>
      <c r="K219" s="33">
        <f t="shared" si="41"/>
        <v>0</v>
      </c>
    </row>
    <row r="220" spans="1:11" s="7" customFormat="1" ht="25.5">
      <c r="A220" s="59"/>
      <c r="B220" s="116" t="s">
        <v>394</v>
      </c>
      <c r="C220" s="60" t="s">
        <v>395</v>
      </c>
      <c r="D220" s="115">
        <v>1</v>
      </c>
      <c r="E220" s="190" t="s">
        <v>12</v>
      </c>
      <c r="F220" s="117"/>
      <c r="G220" s="118"/>
      <c r="H220" s="183">
        <f t="shared" si="38"/>
        <v>0</v>
      </c>
      <c r="I220" s="247">
        <f t="shared" si="39"/>
        <v>0</v>
      </c>
      <c r="J220" s="248">
        <f t="shared" si="40"/>
        <v>0</v>
      </c>
      <c r="K220" s="186">
        <f t="shared" si="41"/>
        <v>0</v>
      </c>
    </row>
    <row r="221" spans="1:11" s="7" customFormat="1" ht="12.75">
      <c r="A221" s="174"/>
      <c r="B221" s="2">
        <v>4</v>
      </c>
      <c r="C221" s="249" t="s">
        <v>396</v>
      </c>
      <c r="D221" s="249"/>
      <c r="E221" s="249"/>
      <c r="F221" s="249"/>
      <c r="G221" s="249"/>
      <c r="H221" s="163"/>
      <c r="I221" s="164"/>
      <c r="J221" s="164"/>
      <c r="K221" s="165"/>
    </row>
    <row r="222" spans="1:11" s="7" customFormat="1" ht="76.5">
      <c r="A222" s="59"/>
      <c r="B222" s="105" t="s">
        <v>136</v>
      </c>
      <c r="C222" s="110" t="s">
        <v>397</v>
      </c>
      <c r="D222" s="107">
        <v>59</v>
      </c>
      <c r="E222" s="192" t="s">
        <v>12</v>
      </c>
      <c r="F222" s="114"/>
      <c r="G222" s="108"/>
      <c r="H222" s="185">
        <f t="shared" si="38"/>
        <v>0</v>
      </c>
      <c r="I222" s="245">
        <f t="shared" si="39"/>
        <v>0</v>
      </c>
      <c r="J222" s="246">
        <f t="shared" si="40"/>
        <v>0</v>
      </c>
      <c r="K222" s="188">
        <f t="shared" si="41"/>
        <v>0</v>
      </c>
    </row>
    <row r="223" spans="1:11" s="7" customFormat="1" ht="25.5">
      <c r="A223" s="59"/>
      <c r="B223" s="109" t="s">
        <v>137</v>
      </c>
      <c r="C223" s="110" t="s">
        <v>398</v>
      </c>
      <c r="D223" s="111">
        <v>5</v>
      </c>
      <c r="E223" s="112" t="s">
        <v>12</v>
      </c>
      <c r="F223" s="108"/>
      <c r="G223" s="108"/>
      <c r="H223" s="31">
        <f t="shared" si="38"/>
        <v>0</v>
      </c>
      <c r="I223" s="38">
        <f t="shared" si="39"/>
        <v>0</v>
      </c>
      <c r="J223" s="32">
        <f t="shared" si="40"/>
        <v>0</v>
      </c>
      <c r="K223" s="33">
        <f t="shared" si="41"/>
        <v>0</v>
      </c>
    </row>
    <row r="224" spans="1:11" s="7" customFormat="1" ht="38.25">
      <c r="A224" s="59"/>
      <c r="B224" s="105" t="s">
        <v>138</v>
      </c>
      <c r="C224" s="110" t="s">
        <v>399</v>
      </c>
      <c r="D224" s="119">
        <v>1</v>
      </c>
      <c r="E224" s="112" t="s">
        <v>12</v>
      </c>
      <c r="F224" s="108"/>
      <c r="G224" s="108"/>
      <c r="H224" s="31">
        <f t="shared" si="38"/>
        <v>0</v>
      </c>
      <c r="I224" s="38">
        <f t="shared" si="39"/>
        <v>0</v>
      </c>
      <c r="J224" s="32">
        <f t="shared" si="40"/>
        <v>0</v>
      </c>
      <c r="K224" s="33">
        <f t="shared" si="41"/>
        <v>0</v>
      </c>
    </row>
    <row r="225" spans="1:11" s="7" customFormat="1" ht="12.75">
      <c r="A225" s="59"/>
      <c r="B225" s="109" t="s">
        <v>139</v>
      </c>
      <c r="C225" s="120" t="s">
        <v>400</v>
      </c>
      <c r="D225" s="111">
        <v>59</v>
      </c>
      <c r="E225" s="112" t="s">
        <v>12</v>
      </c>
      <c r="F225" s="108"/>
      <c r="G225" s="108"/>
      <c r="H225" s="31">
        <f t="shared" si="38"/>
        <v>0</v>
      </c>
      <c r="I225" s="38">
        <f t="shared" si="39"/>
        <v>0</v>
      </c>
      <c r="J225" s="32">
        <f t="shared" si="40"/>
        <v>0</v>
      </c>
      <c r="K225" s="33">
        <f t="shared" si="41"/>
        <v>0</v>
      </c>
    </row>
    <row r="226" spans="1:11" s="7" customFormat="1" ht="12.75">
      <c r="A226" s="59"/>
      <c r="B226" s="105" t="s">
        <v>140</v>
      </c>
      <c r="C226" s="120" t="s">
        <v>401</v>
      </c>
      <c r="D226" s="115">
        <v>100</v>
      </c>
      <c r="E226" s="121" t="s">
        <v>384</v>
      </c>
      <c r="F226" s="108"/>
      <c r="G226" s="108"/>
      <c r="H226" s="31">
        <f t="shared" si="38"/>
        <v>0</v>
      </c>
      <c r="I226" s="38">
        <f t="shared" si="39"/>
        <v>0</v>
      </c>
      <c r="J226" s="32">
        <f t="shared" si="40"/>
        <v>0</v>
      </c>
      <c r="K226" s="33">
        <f t="shared" si="41"/>
        <v>0</v>
      </c>
    </row>
    <row r="227" spans="1:11" s="7" customFormat="1" ht="12.75">
      <c r="A227" s="59"/>
      <c r="B227" s="105" t="s">
        <v>141</v>
      </c>
      <c r="C227" s="120" t="s">
        <v>402</v>
      </c>
      <c r="D227" s="115">
        <v>50</v>
      </c>
      <c r="E227" s="121" t="s">
        <v>384</v>
      </c>
      <c r="F227" s="108"/>
      <c r="G227" s="108"/>
      <c r="H227" s="31">
        <f t="shared" si="38"/>
        <v>0</v>
      </c>
      <c r="I227" s="38">
        <f t="shared" si="39"/>
        <v>0</v>
      </c>
      <c r="J227" s="32">
        <f t="shared" si="40"/>
        <v>0</v>
      </c>
      <c r="K227" s="33">
        <f t="shared" si="41"/>
        <v>0</v>
      </c>
    </row>
    <row r="228" spans="1:11" s="7" customFormat="1" ht="12.75">
      <c r="A228" s="59"/>
      <c r="B228" s="105" t="s">
        <v>142</v>
      </c>
      <c r="C228" s="120" t="s">
        <v>403</v>
      </c>
      <c r="D228" s="115">
        <v>50</v>
      </c>
      <c r="E228" s="121" t="s">
        <v>384</v>
      </c>
      <c r="F228" s="108"/>
      <c r="G228" s="108"/>
      <c r="H228" s="31">
        <f t="shared" si="38"/>
        <v>0</v>
      </c>
      <c r="I228" s="38">
        <f t="shared" si="39"/>
        <v>0</v>
      </c>
      <c r="J228" s="32">
        <f t="shared" si="40"/>
        <v>0</v>
      </c>
      <c r="K228" s="33">
        <f t="shared" si="41"/>
        <v>0</v>
      </c>
    </row>
    <row r="229" spans="1:11" s="7" customFormat="1" ht="12.75">
      <c r="A229" s="59"/>
      <c r="B229" s="105" t="s">
        <v>143</v>
      </c>
      <c r="C229" s="120" t="s">
        <v>404</v>
      </c>
      <c r="D229" s="115">
        <v>15</v>
      </c>
      <c r="E229" s="121" t="s">
        <v>12</v>
      </c>
      <c r="F229" s="108"/>
      <c r="G229" s="108"/>
      <c r="H229" s="31">
        <f t="shared" si="38"/>
        <v>0</v>
      </c>
      <c r="I229" s="38">
        <f t="shared" si="39"/>
        <v>0</v>
      </c>
      <c r="J229" s="32">
        <f t="shared" si="40"/>
        <v>0</v>
      </c>
      <c r="K229" s="33">
        <f t="shared" si="41"/>
        <v>0</v>
      </c>
    </row>
    <row r="230" spans="1:11" s="7" customFormat="1" ht="12.75">
      <c r="A230" s="59"/>
      <c r="B230" s="109" t="s">
        <v>144</v>
      </c>
      <c r="C230" s="120" t="s">
        <v>405</v>
      </c>
      <c r="D230" s="115">
        <v>50</v>
      </c>
      <c r="E230" s="121" t="s">
        <v>384</v>
      </c>
      <c r="F230" s="108"/>
      <c r="G230" s="108"/>
      <c r="H230" s="31">
        <f t="shared" si="38"/>
        <v>0</v>
      </c>
      <c r="I230" s="38">
        <f t="shared" si="39"/>
        <v>0</v>
      </c>
      <c r="J230" s="32">
        <f t="shared" si="40"/>
        <v>0</v>
      </c>
      <c r="K230" s="33">
        <f t="shared" si="41"/>
        <v>0</v>
      </c>
    </row>
    <row r="231" spans="1:11" s="7" customFormat="1" ht="12.75">
      <c r="A231" s="59"/>
      <c r="B231" s="105" t="s">
        <v>145</v>
      </c>
      <c r="C231" s="120" t="s">
        <v>406</v>
      </c>
      <c r="D231" s="115">
        <v>15</v>
      </c>
      <c r="E231" s="121" t="s">
        <v>12</v>
      </c>
      <c r="F231" s="108"/>
      <c r="G231" s="108"/>
      <c r="H231" s="31">
        <f t="shared" si="38"/>
        <v>0</v>
      </c>
      <c r="I231" s="38">
        <f t="shared" si="39"/>
        <v>0</v>
      </c>
      <c r="J231" s="32">
        <f t="shared" si="40"/>
        <v>0</v>
      </c>
      <c r="K231" s="33">
        <f t="shared" si="41"/>
        <v>0</v>
      </c>
    </row>
    <row r="232" spans="1:11" s="7" customFormat="1" ht="12.75">
      <c r="A232" s="59"/>
      <c r="B232" s="109" t="s">
        <v>176</v>
      </c>
      <c r="C232" s="120" t="s">
        <v>407</v>
      </c>
      <c r="D232" s="115">
        <v>15</v>
      </c>
      <c r="E232" s="121" t="s">
        <v>12</v>
      </c>
      <c r="F232" s="108"/>
      <c r="G232" s="108"/>
      <c r="H232" s="31">
        <f t="shared" si="38"/>
        <v>0</v>
      </c>
      <c r="I232" s="38">
        <f t="shared" si="39"/>
        <v>0</v>
      </c>
      <c r="J232" s="32">
        <f t="shared" si="40"/>
        <v>0</v>
      </c>
      <c r="K232" s="33">
        <f t="shared" si="41"/>
        <v>0</v>
      </c>
    </row>
    <row r="233" spans="1:11" s="7" customFormat="1" ht="12.75">
      <c r="A233" s="59"/>
      <c r="B233" s="105" t="s">
        <v>182</v>
      </c>
      <c r="C233" s="120" t="s">
        <v>408</v>
      </c>
      <c r="D233" s="115">
        <v>58</v>
      </c>
      <c r="E233" s="121" t="s">
        <v>384</v>
      </c>
      <c r="F233" s="108"/>
      <c r="G233" s="108"/>
      <c r="H233" s="31">
        <f t="shared" si="38"/>
        <v>0</v>
      </c>
      <c r="I233" s="38">
        <f t="shared" si="39"/>
        <v>0</v>
      </c>
      <c r="J233" s="32">
        <f t="shared" si="40"/>
        <v>0</v>
      </c>
      <c r="K233" s="33">
        <f t="shared" si="41"/>
        <v>0</v>
      </c>
    </row>
    <row r="234" spans="1:11" s="7" customFormat="1" ht="12.75">
      <c r="A234" s="59"/>
      <c r="B234" s="105" t="s">
        <v>183</v>
      </c>
      <c r="C234" s="120" t="s">
        <v>409</v>
      </c>
      <c r="D234" s="115">
        <v>18</v>
      </c>
      <c r="E234" s="121" t="s">
        <v>12</v>
      </c>
      <c r="F234" s="108"/>
      <c r="G234" s="108"/>
      <c r="H234" s="31">
        <f t="shared" si="38"/>
        <v>0</v>
      </c>
      <c r="I234" s="38">
        <f t="shared" si="39"/>
        <v>0</v>
      </c>
      <c r="J234" s="32">
        <f t="shared" si="40"/>
        <v>0</v>
      </c>
      <c r="K234" s="33">
        <f t="shared" si="41"/>
        <v>0</v>
      </c>
    </row>
    <row r="235" spans="1:11" s="7" customFormat="1" ht="12.75">
      <c r="A235" s="59"/>
      <c r="B235" s="105" t="s">
        <v>184</v>
      </c>
      <c r="C235" s="120" t="s">
        <v>410</v>
      </c>
      <c r="D235" s="115">
        <v>12</v>
      </c>
      <c r="E235" s="121" t="s">
        <v>12</v>
      </c>
      <c r="F235" s="108"/>
      <c r="G235" s="108"/>
      <c r="H235" s="31">
        <f t="shared" si="38"/>
        <v>0</v>
      </c>
      <c r="I235" s="38">
        <f t="shared" si="39"/>
        <v>0</v>
      </c>
      <c r="J235" s="32">
        <f t="shared" si="40"/>
        <v>0</v>
      </c>
      <c r="K235" s="33">
        <f t="shared" si="41"/>
        <v>0</v>
      </c>
    </row>
    <row r="236" spans="1:11" s="7" customFormat="1" ht="12.75">
      <c r="A236" s="59"/>
      <c r="B236" s="105" t="s">
        <v>185</v>
      </c>
      <c r="C236" s="120" t="s">
        <v>411</v>
      </c>
      <c r="D236" s="115">
        <v>8</v>
      </c>
      <c r="E236" s="121" t="s">
        <v>12</v>
      </c>
      <c r="F236" s="108"/>
      <c r="G236" s="108"/>
      <c r="H236" s="31">
        <f t="shared" si="38"/>
        <v>0</v>
      </c>
      <c r="I236" s="38">
        <f t="shared" si="39"/>
        <v>0</v>
      </c>
      <c r="J236" s="32">
        <f t="shared" si="40"/>
        <v>0</v>
      </c>
      <c r="K236" s="33">
        <f t="shared" si="41"/>
        <v>0</v>
      </c>
    </row>
    <row r="237" spans="1:11" s="7" customFormat="1" ht="12.75">
      <c r="A237" s="59"/>
      <c r="B237" s="109" t="s">
        <v>186</v>
      </c>
      <c r="C237" s="120" t="s">
        <v>412</v>
      </c>
      <c r="D237" s="115">
        <v>3</v>
      </c>
      <c r="E237" s="121" t="s">
        <v>12</v>
      </c>
      <c r="F237" s="108"/>
      <c r="G237" s="108"/>
      <c r="H237" s="31">
        <f t="shared" si="38"/>
        <v>0</v>
      </c>
      <c r="I237" s="38">
        <f t="shared" si="39"/>
        <v>0</v>
      </c>
      <c r="J237" s="32">
        <f t="shared" si="40"/>
        <v>0</v>
      </c>
      <c r="K237" s="33">
        <f t="shared" si="41"/>
        <v>0</v>
      </c>
    </row>
    <row r="238" spans="1:11" s="7" customFormat="1" ht="12.75">
      <c r="A238" s="59"/>
      <c r="B238" s="105" t="s">
        <v>189</v>
      </c>
      <c r="C238" s="120" t="s">
        <v>413</v>
      </c>
      <c r="D238" s="115">
        <v>30</v>
      </c>
      <c r="E238" s="121" t="s">
        <v>17</v>
      </c>
      <c r="F238" s="108"/>
      <c r="G238" s="108"/>
      <c r="H238" s="31">
        <f t="shared" si="38"/>
        <v>0</v>
      </c>
      <c r="I238" s="38">
        <f t="shared" si="39"/>
        <v>0</v>
      </c>
      <c r="J238" s="32">
        <f t="shared" si="40"/>
        <v>0</v>
      </c>
      <c r="K238" s="33">
        <f t="shared" si="41"/>
        <v>0</v>
      </c>
    </row>
    <row r="239" spans="1:11" s="7" customFormat="1" ht="12.75">
      <c r="A239" s="59"/>
      <c r="B239" s="109" t="s">
        <v>190</v>
      </c>
      <c r="C239" s="120" t="s">
        <v>414</v>
      </c>
      <c r="D239" s="115">
        <v>350</v>
      </c>
      <c r="E239" s="121" t="s">
        <v>12</v>
      </c>
      <c r="F239" s="108"/>
      <c r="G239" s="108"/>
      <c r="H239" s="31">
        <f t="shared" si="38"/>
        <v>0</v>
      </c>
      <c r="I239" s="38">
        <f t="shared" si="39"/>
        <v>0</v>
      </c>
      <c r="J239" s="32">
        <f t="shared" si="40"/>
        <v>0</v>
      </c>
      <c r="K239" s="33">
        <f t="shared" si="41"/>
        <v>0</v>
      </c>
    </row>
    <row r="240" spans="1:11" s="7" customFormat="1" ht="12.75">
      <c r="A240" s="59"/>
      <c r="B240" s="105" t="s">
        <v>245</v>
      </c>
      <c r="C240" s="120" t="s">
        <v>415</v>
      </c>
      <c r="D240" s="115">
        <v>8</v>
      </c>
      <c r="E240" s="121" t="s">
        <v>12</v>
      </c>
      <c r="F240" s="108"/>
      <c r="G240" s="108"/>
      <c r="H240" s="31">
        <f t="shared" si="38"/>
        <v>0</v>
      </c>
      <c r="I240" s="38">
        <f t="shared" si="39"/>
        <v>0</v>
      </c>
      <c r="J240" s="32">
        <f t="shared" si="40"/>
        <v>0</v>
      </c>
      <c r="K240" s="33">
        <f t="shared" si="41"/>
        <v>0</v>
      </c>
    </row>
    <row r="241" spans="1:11" s="7" customFormat="1" ht="12.75">
      <c r="A241" s="59"/>
      <c r="B241" s="105" t="s">
        <v>416</v>
      </c>
      <c r="C241" s="120" t="s">
        <v>417</v>
      </c>
      <c r="D241" s="115">
        <v>600</v>
      </c>
      <c r="E241" s="121" t="s">
        <v>17</v>
      </c>
      <c r="F241" s="108"/>
      <c r="G241" s="108"/>
      <c r="H241" s="31">
        <f t="shared" si="38"/>
        <v>0</v>
      </c>
      <c r="I241" s="38">
        <f t="shared" si="39"/>
        <v>0</v>
      </c>
      <c r="J241" s="32">
        <f t="shared" si="40"/>
        <v>0</v>
      </c>
      <c r="K241" s="33">
        <f t="shared" si="41"/>
        <v>0</v>
      </c>
    </row>
    <row r="242" spans="1:11" s="7" customFormat="1" ht="12.75">
      <c r="A242" s="59"/>
      <c r="B242" s="105" t="s">
        <v>418</v>
      </c>
      <c r="C242" s="120" t="s">
        <v>419</v>
      </c>
      <c r="D242" s="115">
        <v>350</v>
      </c>
      <c r="E242" s="121" t="s">
        <v>17</v>
      </c>
      <c r="F242" s="108"/>
      <c r="G242" s="108"/>
      <c r="H242" s="31">
        <f t="shared" si="38"/>
        <v>0</v>
      </c>
      <c r="I242" s="38">
        <f t="shared" si="39"/>
        <v>0</v>
      </c>
      <c r="J242" s="32">
        <f t="shared" si="40"/>
        <v>0</v>
      </c>
      <c r="K242" s="33">
        <f t="shared" si="41"/>
        <v>0</v>
      </c>
    </row>
    <row r="243" spans="1:11" s="7" customFormat="1" ht="12.75">
      <c r="A243" s="59"/>
      <c r="B243" s="105" t="s">
        <v>420</v>
      </c>
      <c r="C243" s="120" t="s">
        <v>421</v>
      </c>
      <c r="D243" s="115">
        <v>30</v>
      </c>
      <c r="E243" s="121" t="s">
        <v>17</v>
      </c>
      <c r="F243" s="108"/>
      <c r="G243" s="108"/>
      <c r="H243" s="31">
        <f t="shared" si="38"/>
        <v>0</v>
      </c>
      <c r="I243" s="38">
        <f t="shared" si="39"/>
        <v>0</v>
      </c>
      <c r="J243" s="32">
        <f t="shared" si="40"/>
        <v>0</v>
      </c>
      <c r="K243" s="33">
        <f t="shared" si="41"/>
        <v>0</v>
      </c>
    </row>
    <row r="244" spans="1:11" s="7" customFormat="1" ht="12.75">
      <c r="A244" s="59"/>
      <c r="B244" s="109" t="s">
        <v>422</v>
      </c>
      <c r="C244" s="120" t="s">
        <v>423</v>
      </c>
      <c r="D244" s="115">
        <v>20</v>
      </c>
      <c r="E244" s="121" t="s">
        <v>17</v>
      </c>
      <c r="F244" s="108"/>
      <c r="G244" s="108"/>
      <c r="H244" s="31">
        <f t="shared" si="38"/>
        <v>0</v>
      </c>
      <c r="I244" s="38">
        <f t="shared" si="39"/>
        <v>0</v>
      </c>
      <c r="J244" s="32">
        <f t="shared" si="40"/>
        <v>0</v>
      </c>
      <c r="K244" s="33">
        <f t="shared" si="41"/>
        <v>0</v>
      </c>
    </row>
    <row r="245" spans="1:11" s="7" customFormat="1" ht="12.75">
      <c r="A245" s="59"/>
      <c r="B245" s="105" t="s">
        <v>424</v>
      </c>
      <c r="C245" s="120" t="s">
        <v>425</v>
      </c>
      <c r="D245" s="115">
        <v>7</v>
      </c>
      <c r="E245" s="121" t="s">
        <v>12</v>
      </c>
      <c r="F245" s="108"/>
      <c r="G245" s="108"/>
      <c r="H245" s="31">
        <f t="shared" si="38"/>
        <v>0</v>
      </c>
      <c r="I245" s="38">
        <f t="shared" si="39"/>
        <v>0</v>
      </c>
      <c r="J245" s="32">
        <f t="shared" si="40"/>
        <v>0</v>
      </c>
      <c r="K245" s="33">
        <f t="shared" si="41"/>
        <v>0</v>
      </c>
    </row>
    <row r="246" spans="1:11" s="7" customFormat="1" ht="12.75">
      <c r="A246" s="59"/>
      <c r="B246" s="109" t="s">
        <v>426</v>
      </c>
      <c r="C246" s="120" t="s">
        <v>427</v>
      </c>
      <c r="D246" s="115">
        <v>6</v>
      </c>
      <c r="E246" s="121" t="s">
        <v>12</v>
      </c>
      <c r="F246" s="108"/>
      <c r="G246" s="108"/>
      <c r="H246" s="31">
        <f t="shared" si="38"/>
        <v>0</v>
      </c>
      <c r="I246" s="38">
        <f t="shared" si="39"/>
        <v>0</v>
      </c>
      <c r="J246" s="32">
        <f t="shared" si="40"/>
        <v>0</v>
      </c>
      <c r="K246" s="33">
        <f t="shared" si="41"/>
        <v>0</v>
      </c>
    </row>
    <row r="247" spans="1:11" s="7" customFormat="1" ht="12.75">
      <c r="A247" s="59"/>
      <c r="B247" s="105" t="s">
        <v>428</v>
      </c>
      <c r="C247" s="120" t="s">
        <v>429</v>
      </c>
      <c r="D247" s="115">
        <v>5</v>
      </c>
      <c r="E247" s="121" t="s">
        <v>12</v>
      </c>
      <c r="F247" s="108"/>
      <c r="G247" s="108"/>
      <c r="H247" s="31">
        <f t="shared" si="38"/>
        <v>0</v>
      </c>
      <c r="I247" s="38">
        <f t="shared" si="39"/>
        <v>0</v>
      </c>
      <c r="J247" s="32">
        <f t="shared" si="40"/>
        <v>0</v>
      </c>
      <c r="K247" s="33">
        <f t="shared" si="41"/>
        <v>0</v>
      </c>
    </row>
    <row r="248" spans="1:11" s="7" customFormat="1" ht="12.75">
      <c r="A248" s="59"/>
      <c r="B248" s="105" t="s">
        <v>430</v>
      </c>
      <c r="C248" s="110" t="s">
        <v>431</v>
      </c>
      <c r="D248" s="122">
        <v>5</v>
      </c>
      <c r="E248" s="112" t="s">
        <v>12</v>
      </c>
      <c r="F248" s="108"/>
      <c r="G248" s="108"/>
      <c r="H248" s="31">
        <f t="shared" si="38"/>
        <v>0</v>
      </c>
      <c r="I248" s="38">
        <f t="shared" si="39"/>
        <v>0</v>
      </c>
      <c r="J248" s="32">
        <f t="shared" si="40"/>
        <v>0</v>
      </c>
      <c r="K248" s="33">
        <f t="shared" si="41"/>
        <v>0</v>
      </c>
    </row>
    <row r="249" spans="1:11" s="7" customFormat="1" ht="25.5">
      <c r="A249" s="59"/>
      <c r="B249" s="105" t="s">
        <v>432</v>
      </c>
      <c r="C249" s="110" t="s">
        <v>433</v>
      </c>
      <c r="D249" s="122">
        <v>1</v>
      </c>
      <c r="E249" s="112" t="s">
        <v>12</v>
      </c>
      <c r="F249" s="108"/>
      <c r="G249" s="108"/>
      <c r="H249" s="31">
        <f t="shared" si="38"/>
        <v>0</v>
      </c>
      <c r="I249" s="38">
        <f t="shared" si="39"/>
        <v>0</v>
      </c>
      <c r="J249" s="32">
        <f t="shared" si="40"/>
        <v>0</v>
      </c>
      <c r="K249" s="33">
        <f t="shared" si="41"/>
        <v>0</v>
      </c>
    </row>
    <row r="250" spans="1:11" s="7" customFormat="1" ht="25.5">
      <c r="A250" s="59"/>
      <c r="B250" s="105" t="s">
        <v>434</v>
      </c>
      <c r="C250" s="110" t="s">
        <v>433</v>
      </c>
      <c r="D250" s="122">
        <v>2</v>
      </c>
      <c r="E250" s="112" t="s">
        <v>12</v>
      </c>
      <c r="F250" s="108"/>
      <c r="G250" s="108"/>
      <c r="H250" s="31">
        <f t="shared" si="38"/>
        <v>0</v>
      </c>
      <c r="I250" s="38">
        <f t="shared" si="39"/>
        <v>0</v>
      </c>
      <c r="J250" s="32">
        <f t="shared" si="40"/>
        <v>0</v>
      </c>
      <c r="K250" s="33">
        <f t="shared" si="41"/>
        <v>0</v>
      </c>
    </row>
    <row r="251" spans="1:11" s="7" customFormat="1" ht="12.75">
      <c r="A251" s="59"/>
      <c r="B251" s="109" t="s">
        <v>435</v>
      </c>
      <c r="C251" s="110" t="s">
        <v>436</v>
      </c>
      <c r="D251" s="122">
        <v>2</v>
      </c>
      <c r="E251" s="112" t="s">
        <v>12</v>
      </c>
      <c r="F251" s="108"/>
      <c r="G251" s="108"/>
      <c r="H251" s="31">
        <f t="shared" si="38"/>
        <v>0</v>
      </c>
      <c r="I251" s="38">
        <f t="shared" si="39"/>
        <v>0</v>
      </c>
      <c r="J251" s="32">
        <f t="shared" si="40"/>
        <v>0</v>
      </c>
      <c r="K251" s="33">
        <f t="shared" si="41"/>
        <v>0</v>
      </c>
    </row>
    <row r="252" spans="1:11" s="7" customFormat="1" ht="25.5">
      <c r="A252" s="59"/>
      <c r="B252" s="105" t="s">
        <v>437</v>
      </c>
      <c r="C252" s="110" t="s">
        <v>438</v>
      </c>
      <c r="D252" s="122">
        <v>4</v>
      </c>
      <c r="E252" s="112" t="s">
        <v>12</v>
      </c>
      <c r="F252" s="108"/>
      <c r="G252" s="108"/>
      <c r="H252" s="31">
        <f t="shared" si="38"/>
        <v>0</v>
      </c>
      <c r="I252" s="38">
        <f t="shared" si="39"/>
        <v>0</v>
      </c>
      <c r="J252" s="32">
        <f t="shared" si="40"/>
        <v>0</v>
      </c>
      <c r="K252" s="33">
        <f t="shared" si="41"/>
        <v>0</v>
      </c>
    </row>
    <row r="253" spans="1:11" s="7" customFormat="1" ht="25.5">
      <c r="A253" s="59"/>
      <c r="B253" s="109" t="s">
        <v>439</v>
      </c>
      <c r="C253" s="110" t="s">
        <v>440</v>
      </c>
      <c r="D253" s="122">
        <v>150</v>
      </c>
      <c r="E253" s="112" t="s">
        <v>17</v>
      </c>
      <c r="F253" s="108"/>
      <c r="G253" s="108"/>
      <c r="H253" s="31">
        <f t="shared" si="38"/>
        <v>0</v>
      </c>
      <c r="I253" s="38">
        <f t="shared" si="39"/>
        <v>0</v>
      </c>
      <c r="J253" s="32">
        <f t="shared" si="40"/>
        <v>0</v>
      </c>
      <c r="K253" s="33">
        <f t="shared" si="41"/>
        <v>0</v>
      </c>
    </row>
    <row r="254" spans="1:11" s="7" customFormat="1" ht="12.75">
      <c r="A254" s="59"/>
      <c r="B254" s="105" t="s">
        <v>441</v>
      </c>
      <c r="C254" s="110" t="s">
        <v>442</v>
      </c>
      <c r="D254" s="122">
        <v>30</v>
      </c>
      <c r="E254" s="112" t="s">
        <v>12</v>
      </c>
      <c r="F254" s="108"/>
      <c r="G254" s="108"/>
      <c r="H254" s="31">
        <f t="shared" si="38"/>
        <v>0</v>
      </c>
      <c r="I254" s="38">
        <f t="shared" si="39"/>
        <v>0</v>
      </c>
      <c r="J254" s="32">
        <f t="shared" si="40"/>
        <v>0</v>
      </c>
      <c r="K254" s="33">
        <f t="shared" si="41"/>
        <v>0</v>
      </c>
    </row>
    <row r="255" spans="1:11" s="7" customFormat="1" ht="12.75">
      <c r="A255" s="59"/>
      <c r="B255" s="105" t="s">
        <v>443</v>
      </c>
      <c r="C255" s="110" t="s">
        <v>444</v>
      </c>
      <c r="D255" s="122">
        <v>4</v>
      </c>
      <c r="E255" s="112" t="s">
        <v>12</v>
      </c>
      <c r="F255" s="108"/>
      <c r="G255" s="108"/>
      <c r="H255" s="31">
        <f t="shared" si="38"/>
        <v>0</v>
      </c>
      <c r="I255" s="38">
        <f t="shared" si="39"/>
        <v>0</v>
      </c>
      <c r="J255" s="32">
        <f t="shared" si="40"/>
        <v>0</v>
      </c>
      <c r="K255" s="33">
        <f t="shared" si="41"/>
        <v>0</v>
      </c>
    </row>
    <row r="256" spans="1:11" s="7" customFormat="1" ht="12.75">
      <c r="A256" s="59"/>
      <c r="B256" s="109" t="s">
        <v>445</v>
      </c>
      <c r="C256" s="110" t="s">
        <v>446</v>
      </c>
      <c r="D256" s="122">
        <v>1</v>
      </c>
      <c r="E256" s="112" t="s">
        <v>12</v>
      </c>
      <c r="F256" s="108"/>
      <c r="G256" s="108"/>
      <c r="H256" s="183">
        <f t="shared" si="38"/>
        <v>0</v>
      </c>
      <c r="I256" s="247">
        <f t="shared" si="39"/>
        <v>0</v>
      </c>
      <c r="J256" s="248">
        <f t="shared" si="40"/>
        <v>0</v>
      </c>
      <c r="K256" s="186">
        <f t="shared" si="41"/>
        <v>0</v>
      </c>
    </row>
    <row r="257" spans="1:11" s="7" customFormat="1" ht="12.75">
      <c r="A257" s="158"/>
      <c r="B257" s="175">
        <v>5</v>
      </c>
      <c r="C257" s="123" t="s">
        <v>447</v>
      </c>
      <c r="D257" s="123"/>
      <c r="E257" s="123"/>
      <c r="F257" s="123"/>
      <c r="G257" s="123"/>
      <c r="H257" s="163"/>
      <c r="I257" s="164"/>
      <c r="J257" s="164"/>
      <c r="K257" s="165"/>
    </row>
    <row r="258" spans="1:11" s="7" customFormat="1" ht="25.5">
      <c r="A258" s="154"/>
      <c r="B258" s="124" t="s">
        <v>47</v>
      </c>
      <c r="C258" s="110" t="s">
        <v>448</v>
      </c>
      <c r="D258" s="125">
        <v>3</v>
      </c>
      <c r="E258" s="126" t="s">
        <v>17</v>
      </c>
      <c r="F258" s="127"/>
      <c r="G258" s="128"/>
      <c r="H258" s="185">
        <f t="shared" si="38"/>
        <v>0</v>
      </c>
      <c r="I258" s="245">
        <f t="shared" si="39"/>
        <v>0</v>
      </c>
      <c r="J258" s="246">
        <f t="shared" si="40"/>
        <v>0</v>
      </c>
      <c r="K258" s="188">
        <f t="shared" si="41"/>
        <v>0</v>
      </c>
    </row>
    <row r="259" spans="1:11" s="7" customFormat="1" ht="12.75">
      <c r="A259" s="59"/>
      <c r="B259" s="129" t="s">
        <v>50</v>
      </c>
      <c r="C259" s="110" t="s">
        <v>449</v>
      </c>
      <c r="D259" s="130">
        <v>1</v>
      </c>
      <c r="E259" s="131" t="s">
        <v>12</v>
      </c>
      <c r="F259" s="128"/>
      <c r="G259" s="128"/>
      <c r="H259" s="31">
        <f t="shared" si="38"/>
        <v>0</v>
      </c>
      <c r="I259" s="38">
        <f t="shared" si="39"/>
        <v>0</v>
      </c>
      <c r="J259" s="32">
        <f t="shared" si="40"/>
        <v>0</v>
      </c>
      <c r="K259" s="33">
        <f t="shared" si="41"/>
        <v>0</v>
      </c>
    </row>
    <row r="260" spans="1:11" s="7" customFormat="1" ht="12.75">
      <c r="A260" s="59"/>
      <c r="B260" s="124" t="s">
        <v>51</v>
      </c>
      <c r="C260" s="110" t="s">
        <v>450</v>
      </c>
      <c r="D260" s="130">
        <v>1</v>
      </c>
      <c r="E260" s="131" t="s">
        <v>12</v>
      </c>
      <c r="F260" s="128"/>
      <c r="G260" s="128"/>
      <c r="H260" s="31">
        <f t="shared" si="38"/>
        <v>0</v>
      </c>
      <c r="I260" s="38">
        <f t="shared" si="39"/>
        <v>0</v>
      </c>
      <c r="J260" s="32">
        <f t="shared" si="40"/>
        <v>0</v>
      </c>
      <c r="K260" s="33">
        <f t="shared" si="41"/>
        <v>0</v>
      </c>
    </row>
    <row r="261" spans="1:11" s="7" customFormat="1" ht="12.75">
      <c r="A261" s="59"/>
      <c r="B261" s="129" t="s">
        <v>86</v>
      </c>
      <c r="C261" s="110" t="s">
        <v>451</v>
      </c>
      <c r="D261" s="130">
        <v>60</v>
      </c>
      <c r="E261" s="131" t="s">
        <v>17</v>
      </c>
      <c r="F261" s="128"/>
      <c r="G261" s="128"/>
      <c r="H261" s="31">
        <f t="shared" si="38"/>
        <v>0</v>
      </c>
      <c r="I261" s="38">
        <f t="shared" si="39"/>
        <v>0</v>
      </c>
      <c r="J261" s="32">
        <f t="shared" si="40"/>
        <v>0</v>
      </c>
      <c r="K261" s="33">
        <f t="shared" si="41"/>
        <v>0</v>
      </c>
    </row>
    <row r="262" spans="1:11" s="7" customFormat="1" ht="12.75">
      <c r="A262" s="59"/>
      <c r="B262" s="124" t="s">
        <v>120</v>
      </c>
      <c r="C262" s="110" t="s">
        <v>452</v>
      </c>
      <c r="D262" s="130">
        <v>6</v>
      </c>
      <c r="E262" s="131" t="s">
        <v>17</v>
      </c>
      <c r="F262" s="128"/>
      <c r="G262" s="128"/>
      <c r="H262" s="31">
        <f aca="true" t="shared" si="42" ref="H262:H319">SUM(F262:G262)*D262</f>
        <v>0</v>
      </c>
      <c r="I262" s="38">
        <f aca="true" t="shared" si="43" ref="I262:I319">TRUNC(F262*(1+$K$4),2)</f>
        <v>0</v>
      </c>
      <c r="J262" s="32">
        <f aca="true" t="shared" si="44" ref="J262:J319">TRUNC(G262*(1+$K$4),2)</f>
        <v>0</v>
      </c>
      <c r="K262" s="33">
        <f aca="true" t="shared" si="45" ref="K262:K319">SUM(I262:J262)*D262</f>
        <v>0</v>
      </c>
    </row>
    <row r="263" spans="1:11" s="7" customFormat="1" ht="12.75">
      <c r="A263" s="59"/>
      <c r="B263" s="129" t="s">
        <v>453</v>
      </c>
      <c r="C263" s="110" t="s">
        <v>454</v>
      </c>
      <c r="D263" s="130">
        <v>1</v>
      </c>
      <c r="E263" s="131" t="s">
        <v>12</v>
      </c>
      <c r="F263" s="128"/>
      <c r="G263" s="128"/>
      <c r="H263" s="31">
        <f t="shared" si="42"/>
        <v>0</v>
      </c>
      <c r="I263" s="38">
        <f t="shared" si="43"/>
        <v>0</v>
      </c>
      <c r="J263" s="32">
        <f t="shared" si="44"/>
        <v>0</v>
      </c>
      <c r="K263" s="33">
        <f t="shared" si="45"/>
        <v>0</v>
      </c>
    </row>
    <row r="264" spans="1:11" s="7" customFormat="1" ht="12.75">
      <c r="A264" s="59"/>
      <c r="B264" s="124" t="s">
        <v>455</v>
      </c>
      <c r="C264" s="110" t="s">
        <v>456</v>
      </c>
      <c r="D264" s="130">
        <v>1</v>
      </c>
      <c r="E264" s="131" t="s">
        <v>12</v>
      </c>
      <c r="F264" s="128"/>
      <c r="G264" s="128"/>
      <c r="H264" s="31">
        <f t="shared" si="42"/>
        <v>0</v>
      </c>
      <c r="I264" s="38">
        <f t="shared" si="43"/>
        <v>0</v>
      </c>
      <c r="J264" s="32">
        <f t="shared" si="44"/>
        <v>0</v>
      </c>
      <c r="K264" s="33">
        <f t="shared" si="45"/>
        <v>0</v>
      </c>
    </row>
    <row r="265" spans="1:11" s="7" customFormat="1" ht="38.25">
      <c r="A265" s="59"/>
      <c r="B265" s="124" t="s">
        <v>457</v>
      </c>
      <c r="C265" s="110" t="s">
        <v>374</v>
      </c>
      <c r="D265" s="132">
        <v>4</v>
      </c>
      <c r="E265" s="131" t="s">
        <v>12</v>
      </c>
      <c r="F265" s="128"/>
      <c r="G265" s="128"/>
      <c r="H265" s="31">
        <f t="shared" si="42"/>
        <v>0</v>
      </c>
      <c r="I265" s="38">
        <f t="shared" si="43"/>
        <v>0</v>
      </c>
      <c r="J265" s="32">
        <f t="shared" si="44"/>
        <v>0</v>
      </c>
      <c r="K265" s="33">
        <f t="shared" si="45"/>
        <v>0</v>
      </c>
    </row>
    <row r="266" spans="1:11" s="7" customFormat="1" ht="25.5">
      <c r="A266" s="59"/>
      <c r="B266" s="129" t="s">
        <v>458</v>
      </c>
      <c r="C266" s="110" t="s">
        <v>459</v>
      </c>
      <c r="D266" s="130">
        <v>2</v>
      </c>
      <c r="E266" s="131" t="s">
        <v>12</v>
      </c>
      <c r="F266" s="128"/>
      <c r="G266" s="128"/>
      <c r="H266" s="31">
        <f t="shared" si="42"/>
        <v>0</v>
      </c>
      <c r="I266" s="38">
        <f t="shared" si="43"/>
        <v>0</v>
      </c>
      <c r="J266" s="32">
        <f t="shared" si="44"/>
        <v>0</v>
      </c>
      <c r="K266" s="33">
        <f t="shared" si="45"/>
        <v>0</v>
      </c>
    </row>
    <row r="267" spans="1:11" s="7" customFormat="1" ht="25.5">
      <c r="A267" s="59"/>
      <c r="B267" s="124" t="s">
        <v>460</v>
      </c>
      <c r="C267" s="110" t="s">
        <v>371</v>
      </c>
      <c r="D267" s="130">
        <v>30</v>
      </c>
      <c r="E267" s="131" t="s">
        <v>17</v>
      </c>
      <c r="F267" s="128"/>
      <c r="G267" s="128"/>
      <c r="H267" s="31">
        <f t="shared" si="42"/>
        <v>0</v>
      </c>
      <c r="I267" s="38">
        <f t="shared" si="43"/>
        <v>0</v>
      </c>
      <c r="J267" s="32">
        <f t="shared" si="44"/>
        <v>0</v>
      </c>
      <c r="K267" s="33">
        <f t="shared" si="45"/>
        <v>0</v>
      </c>
    </row>
    <row r="268" spans="1:11" s="7" customFormat="1" ht="12.75">
      <c r="A268" s="59"/>
      <c r="B268" s="133" t="s">
        <v>461</v>
      </c>
      <c r="C268" s="134" t="s">
        <v>462</v>
      </c>
      <c r="D268" s="135">
        <v>1</v>
      </c>
      <c r="E268" s="136" t="s">
        <v>12</v>
      </c>
      <c r="F268" s="137"/>
      <c r="G268" s="137"/>
      <c r="H268" s="183">
        <f t="shared" si="42"/>
        <v>0</v>
      </c>
      <c r="I268" s="247">
        <f t="shared" si="43"/>
        <v>0</v>
      </c>
      <c r="J268" s="248">
        <f t="shared" si="44"/>
        <v>0</v>
      </c>
      <c r="K268" s="186">
        <f t="shared" si="45"/>
        <v>0</v>
      </c>
    </row>
    <row r="269" spans="1:11" s="7" customFormat="1" ht="12.75">
      <c r="A269" s="158"/>
      <c r="B269" s="2">
        <v>6</v>
      </c>
      <c r="C269" s="249" t="s">
        <v>463</v>
      </c>
      <c r="D269" s="249"/>
      <c r="E269" s="249"/>
      <c r="F269" s="249"/>
      <c r="G269" s="249"/>
      <c r="H269" s="163"/>
      <c r="I269" s="164"/>
      <c r="J269" s="164"/>
      <c r="K269" s="165"/>
    </row>
    <row r="270" spans="1:11" s="7" customFormat="1" ht="51">
      <c r="A270" s="154"/>
      <c r="B270" s="251" t="s">
        <v>48</v>
      </c>
      <c r="C270" s="138" t="s">
        <v>464</v>
      </c>
      <c r="D270" s="107">
        <v>1</v>
      </c>
      <c r="E270" s="142" t="s">
        <v>12</v>
      </c>
      <c r="F270" s="114"/>
      <c r="G270" s="114"/>
      <c r="H270" s="185">
        <f t="shared" si="42"/>
        <v>0</v>
      </c>
      <c r="I270" s="245">
        <f t="shared" si="43"/>
        <v>0</v>
      </c>
      <c r="J270" s="246">
        <f t="shared" si="44"/>
        <v>0</v>
      </c>
      <c r="K270" s="188">
        <f t="shared" si="45"/>
        <v>0</v>
      </c>
    </row>
    <row r="271" spans="1:11" s="7" customFormat="1" ht="38.25">
      <c r="A271" s="59"/>
      <c r="B271" s="252" t="s">
        <v>24</v>
      </c>
      <c r="C271" s="110" t="s">
        <v>465</v>
      </c>
      <c r="D271" s="111">
        <v>1</v>
      </c>
      <c r="E271" s="121" t="s">
        <v>12</v>
      </c>
      <c r="F271" s="139"/>
      <c r="G271" s="139"/>
      <c r="H271" s="31">
        <f t="shared" si="42"/>
        <v>0</v>
      </c>
      <c r="I271" s="38">
        <f t="shared" si="43"/>
        <v>0</v>
      </c>
      <c r="J271" s="32">
        <f t="shared" si="44"/>
        <v>0</v>
      </c>
      <c r="K271" s="33">
        <f t="shared" si="45"/>
        <v>0</v>
      </c>
    </row>
    <row r="272" spans="1:11" s="7" customFormat="1" ht="25.5">
      <c r="A272" s="59"/>
      <c r="B272" s="251" t="s">
        <v>466</v>
      </c>
      <c r="C272" s="110" t="s">
        <v>467</v>
      </c>
      <c r="D272" s="111">
        <v>1</v>
      </c>
      <c r="E272" s="121" t="s">
        <v>12</v>
      </c>
      <c r="F272" s="139"/>
      <c r="G272" s="139"/>
      <c r="H272" s="31">
        <f t="shared" si="42"/>
        <v>0</v>
      </c>
      <c r="I272" s="38">
        <f t="shared" si="43"/>
        <v>0</v>
      </c>
      <c r="J272" s="32">
        <f t="shared" si="44"/>
        <v>0</v>
      </c>
      <c r="K272" s="33">
        <f t="shared" si="45"/>
        <v>0</v>
      </c>
    </row>
    <row r="273" spans="1:11" s="7" customFormat="1" ht="12.75">
      <c r="A273" s="59"/>
      <c r="B273" s="252" t="s">
        <v>468</v>
      </c>
      <c r="C273" s="110" t="s">
        <v>469</v>
      </c>
      <c r="D273" s="111">
        <v>3</v>
      </c>
      <c r="E273" s="121" t="s">
        <v>12</v>
      </c>
      <c r="F273" s="139"/>
      <c r="G273" s="139"/>
      <c r="H273" s="31">
        <f t="shared" si="42"/>
        <v>0</v>
      </c>
      <c r="I273" s="38">
        <f t="shared" si="43"/>
        <v>0</v>
      </c>
      <c r="J273" s="32">
        <f t="shared" si="44"/>
        <v>0</v>
      </c>
      <c r="K273" s="33">
        <f t="shared" si="45"/>
        <v>0</v>
      </c>
    </row>
    <row r="274" spans="1:11" s="7" customFormat="1" ht="12.75">
      <c r="A274" s="59"/>
      <c r="B274" s="251" t="s">
        <v>470</v>
      </c>
      <c r="C274" s="110" t="s">
        <v>471</v>
      </c>
      <c r="D274" s="111">
        <v>1</v>
      </c>
      <c r="E274" s="121" t="s">
        <v>12</v>
      </c>
      <c r="F274" s="139"/>
      <c r="G274" s="139"/>
      <c r="H274" s="31">
        <f t="shared" si="42"/>
        <v>0</v>
      </c>
      <c r="I274" s="38">
        <f t="shared" si="43"/>
        <v>0</v>
      </c>
      <c r="J274" s="32">
        <f t="shared" si="44"/>
        <v>0</v>
      </c>
      <c r="K274" s="33">
        <f t="shared" si="45"/>
        <v>0</v>
      </c>
    </row>
    <row r="275" spans="1:11" s="7" customFormat="1" ht="25.5">
      <c r="A275" s="59"/>
      <c r="B275" s="252" t="s">
        <v>472</v>
      </c>
      <c r="C275" s="110" t="s">
        <v>473</v>
      </c>
      <c r="D275" s="111">
        <v>4</v>
      </c>
      <c r="E275" s="121" t="s">
        <v>12</v>
      </c>
      <c r="F275" s="108"/>
      <c r="G275" s="108"/>
      <c r="H275" s="31">
        <f t="shared" si="42"/>
        <v>0</v>
      </c>
      <c r="I275" s="38">
        <f t="shared" si="43"/>
        <v>0</v>
      </c>
      <c r="J275" s="32">
        <f t="shared" si="44"/>
        <v>0</v>
      </c>
      <c r="K275" s="33">
        <f t="shared" si="45"/>
        <v>0</v>
      </c>
    </row>
    <row r="276" spans="1:11" s="7" customFormat="1" ht="12.75">
      <c r="A276" s="59"/>
      <c r="B276" s="252" t="s">
        <v>474</v>
      </c>
      <c r="C276" s="110" t="s">
        <v>451</v>
      </c>
      <c r="D276" s="111">
        <v>80</v>
      </c>
      <c r="E276" s="121" t="s">
        <v>17</v>
      </c>
      <c r="F276" s="108"/>
      <c r="G276" s="108"/>
      <c r="H276" s="31">
        <f t="shared" si="42"/>
        <v>0</v>
      </c>
      <c r="I276" s="38">
        <f t="shared" si="43"/>
        <v>0</v>
      </c>
      <c r="J276" s="32">
        <f t="shared" si="44"/>
        <v>0</v>
      </c>
      <c r="K276" s="33">
        <f t="shared" si="45"/>
        <v>0</v>
      </c>
    </row>
    <row r="277" spans="1:11" s="7" customFormat="1" ht="12.75">
      <c r="A277" s="59"/>
      <c r="B277" s="251" t="s">
        <v>475</v>
      </c>
      <c r="C277" s="110" t="s">
        <v>476</v>
      </c>
      <c r="D277" s="111">
        <v>30</v>
      </c>
      <c r="E277" s="121" t="s">
        <v>17</v>
      </c>
      <c r="F277" s="139"/>
      <c r="G277" s="139"/>
      <c r="H277" s="31">
        <f t="shared" si="42"/>
        <v>0</v>
      </c>
      <c r="I277" s="38">
        <f t="shared" si="43"/>
        <v>0</v>
      </c>
      <c r="J277" s="32">
        <f t="shared" si="44"/>
        <v>0</v>
      </c>
      <c r="K277" s="33">
        <f t="shared" si="45"/>
        <v>0</v>
      </c>
    </row>
    <row r="278" spans="1:11" s="7" customFormat="1" ht="38.25">
      <c r="A278" s="59"/>
      <c r="B278" s="251" t="s">
        <v>477</v>
      </c>
      <c r="C278" s="110" t="s">
        <v>478</v>
      </c>
      <c r="D278" s="111">
        <v>60</v>
      </c>
      <c r="E278" s="121" t="s">
        <v>384</v>
      </c>
      <c r="F278" s="108"/>
      <c r="G278" s="108"/>
      <c r="H278" s="31">
        <f t="shared" si="42"/>
        <v>0</v>
      </c>
      <c r="I278" s="38">
        <f t="shared" si="43"/>
        <v>0</v>
      </c>
      <c r="J278" s="32">
        <f t="shared" si="44"/>
        <v>0</v>
      </c>
      <c r="K278" s="33">
        <f t="shared" si="45"/>
        <v>0</v>
      </c>
    </row>
    <row r="279" spans="1:11" s="7" customFormat="1" ht="12.75">
      <c r="A279" s="55"/>
      <c r="B279" s="252" t="s">
        <v>479</v>
      </c>
      <c r="C279" s="110" t="s">
        <v>480</v>
      </c>
      <c r="D279" s="111">
        <v>35</v>
      </c>
      <c r="E279" s="121" t="s">
        <v>12</v>
      </c>
      <c r="F279" s="139"/>
      <c r="G279" s="139"/>
      <c r="H279" s="31">
        <f t="shared" si="42"/>
        <v>0</v>
      </c>
      <c r="I279" s="38">
        <f t="shared" si="43"/>
        <v>0</v>
      </c>
      <c r="J279" s="32">
        <f t="shared" si="44"/>
        <v>0</v>
      </c>
      <c r="K279" s="33">
        <f t="shared" si="45"/>
        <v>0</v>
      </c>
    </row>
    <row r="280" spans="1:11" s="7" customFormat="1" ht="12.75">
      <c r="A280" s="55"/>
      <c r="B280" s="251" t="s">
        <v>481</v>
      </c>
      <c r="C280" s="110" t="s">
        <v>482</v>
      </c>
      <c r="D280" s="111">
        <v>15</v>
      </c>
      <c r="E280" s="121" t="s">
        <v>12</v>
      </c>
      <c r="F280" s="139"/>
      <c r="G280" s="139"/>
      <c r="H280" s="31">
        <f t="shared" si="42"/>
        <v>0</v>
      </c>
      <c r="I280" s="38">
        <f t="shared" si="43"/>
        <v>0</v>
      </c>
      <c r="J280" s="32">
        <f t="shared" si="44"/>
        <v>0</v>
      </c>
      <c r="K280" s="33">
        <f t="shared" si="45"/>
        <v>0</v>
      </c>
    </row>
    <row r="281" spans="1:11" s="7" customFormat="1" ht="12.75">
      <c r="A281" s="55"/>
      <c r="B281" s="252" t="s">
        <v>483</v>
      </c>
      <c r="C281" s="110" t="s">
        <v>484</v>
      </c>
      <c r="D281" s="111">
        <v>2</v>
      </c>
      <c r="E281" s="121" t="s">
        <v>12</v>
      </c>
      <c r="F281" s="139"/>
      <c r="G281" s="139"/>
      <c r="H281" s="31">
        <f t="shared" si="42"/>
        <v>0</v>
      </c>
      <c r="I281" s="38">
        <f t="shared" si="43"/>
        <v>0</v>
      </c>
      <c r="J281" s="32">
        <f t="shared" si="44"/>
        <v>0</v>
      </c>
      <c r="K281" s="33">
        <f t="shared" si="45"/>
        <v>0</v>
      </c>
    </row>
    <row r="282" spans="1:11" s="7" customFormat="1" ht="12.75">
      <c r="A282" s="55"/>
      <c r="B282" s="251" t="s">
        <v>485</v>
      </c>
      <c r="C282" s="110" t="s">
        <v>486</v>
      </c>
      <c r="D282" s="111">
        <v>4</v>
      </c>
      <c r="E282" s="121" t="s">
        <v>12</v>
      </c>
      <c r="F282" s="108"/>
      <c r="G282" s="108"/>
      <c r="H282" s="31">
        <f t="shared" si="42"/>
        <v>0</v>
      </c>
      <c r="I282" s="38">
        <f t="shared" si="43"/>
        <v>0</v>
      </c>
      <c r="J282" s="32">
        <f t="shared" si="44"/>
        <v>0</v>
      </c>
      <c r="K282" s="33">
        <f t="shared" si="45"/>
        <v>0</v>
      </c>
    </row>
    <row r="283" spans="1:11" s="7" customFormat="1" ht="25.5">
      <c r="A283" s="55"/>
      <c r="B283" s="252" t="s">
        <v>487</v>
      </c>
      <c r="C283" s="110" t="s">
        <v>488</v>
      </c>
      <c r="D283" s="111">
        <v>3</v>
      </c>
      <c r="E283" s="121" t="s">
        <v>17</v>
      </c>
      <c r="F283" s="108"/>
      <c r="G283" s="108"/>
      <c r="H283" s="31">
        <f t="shared" si="42"/>
        <v>0</v>
      </c>
      <c r="I283" s="38">
        <f t="shared" si="43"/>
        <v>0</v>
      </c>
      <c r="J283" s="32">
        <f t="shared" si="44"/>
        <v>0</v>
      </c>
      <c r="K283" s="33">
        <f t="shared" si="45"/>
        <v>0</v>
      </c>
    </row>
    <row r="284" spans="1:11" s="7" customFormat="1" ht="25.5">
      <c r="A284" s="55"/>
      <c r="B284" s="254" t="s">
        <v>489</v>
      </c>
      <c r="C284" s="134" t="s">
        <v>490</v>
      </c>
      <c r="D284" s="115">
        <v>4</v>
      </c>
      <c r="E284" s="176" t="s">
        <v>12</v>
      </c>
      <c r="F284" s="118"/>
      <c r="G284" s="118"/>
      <c r="H284" s="183">
        <f t="shared" si="42"/>
        <v>0</v>
      </c>
      <c r="I284" s="247">
        <f t="shared" si="43"/>
        <v>0</v>
      </c>
      <c r="J284" s="248">
        <f t="shared" si="44"/>
        <v>0</v>
      </c>
      <c r="K284" s="186">
        <f t="shared" si="45"/>
        <v>0</v>
      </c>
    </row>
    <row r="285" spans="1:11" s="7" customFormat="1" ht="12.75">
      <c r="A285" s="178"/>
      <c r="B285" s="2">
        <v>7</v>
      </c>
      <c r="C285" s="249" t="s">
        <v>491</v>
      </c>
      <c r="D285" s="249"/>
      <c r="E285" s="249"/>
      <c r="F285" s="249"/>
      <c r="G285" s="249"/>
      <c r="H285" s="163"/>
      <c r="I285" s="164"/>
      <c r="J285" s="164"/>
      <c r="K285" s="165"/>
    </row>
    <row r="286" spans="1:11" s="7" customFormat="1" ht="25.5">
      <c r="A286" s="177"/>
      <c r="B286" s="251" t="s">
        <v>25</v>
      </c>
      <c r="C286" s="138" t="s">
        <v>371</v>
      </c>
      <c r="D286" s="141">
        <v>750</v>
      </c>
      <c r="E286" s="142" t="s">
        <v>17</v>
      </c>
      <c r="F286" s="114"/>
      <c r="G286" s="108"/>
      <c r="H286" s="185">
        <f t="shared" si="42"/>
        <v>0</v>
      </c>
      <c r="I286" s="245">
        <f t="shared" si="43"/>
        <v>0</v>
      </c>
      <c r="J286" s="246">
        <f t="shared" si="44"/>
        <v>0</v>
      </c>
      <c r="K286" s="188">
        <f t="shared" si="45"/>
        <v>0</v>
      </c>
    </row>
    <row r="287" spans="1:11" s="7" customFormat="1" ht="25.5">
      <c r="A287" s="55"/>
      <c r="B287" s="252" t="s">
        <v>26</v>
      </c>
      <c r="C287" s="110" t="s">
        <v>488</v>
      </c>
      <c r="D287" s="140">
        <v>30</v>
      </c>
      <c r="E287" s="121" t="s">
        <v>17</v>
      </c>
      <c r="F287" s="108"/>
      <c r="G287" s="108"/>
      <c r="H287" s="31">
        <f t="shared" si="42"/>
        <v>0</v>
      </c>
      <c r="I287" s="38">
        <f t="shared" si="43"/>
        <v>0</v>
      </c>
      <c r="J287" s="32">
        <f t="shared" si="44"/>
        <v>0</v>
      </c>
      <c r="K287" s="33">
        <f t="shared" si="45"/>
        <v>0</v>
      </c>
    </row>
    <row r="288" spans="1:11" s="7" customFormat="1" ht="25.5">
      <c r="A288" s="55"/>
      <c r="B288" s="251" t="s">
        <v>106</v>
      </c>
      <c r="C288" s="110" t="s">
        <v>492</v>
      </c>
      <c r="D288" s="111">
        <v>16</v>
      </c>
      <c r="E288" s="121" t="s">
        <v>12</v>
      </c>
      <c r="F288" s="139"/>
      <c r="G288" s="139"/>
      <c r="H288" s="31">
        <f t="shared" si="42"/>
        <v>0</v>
      </c>
      <c r="I288" s="38">
        <f t="shared" si="43"/>
        <v>0</v>
      </c>
      <c r="J288" s="32">
        <f t="shared" si="44"/>
        <v>0</v>
      </c>
      <c r="K288" s="33">
        <f t="shared" si="45"/>
        <v>0</v>
      </c>
    </row>
    <row r="289" spans="1:11" s="7" customFormat="1" ht="25.5">
      <c r="A289" s="55"/>
      <c r="B289" s="252" t="s">
        <v>49</v>
      </c>
      <c r="C289" s="110" t="s">
        <v>493</v>
      </c>
      <c r="D289" s="111">
        <v>3</v>
      </c>
      <c r="E289" s="121" t="s">
        <v>12</v>
      </c>
      <c r="F289" s="139"/>
      <c r="G289" s="139"/>
      <c r="H289" s="31">
        <f t="shared" si="42"/>
        <v>0</v>
      </c>
      <c r="I289" s="38">
        <f t="shared" si="43"/>
        <v>0</v>
      </c>
      <c r="J289" s="32">
        <f t="shared" si="44"/>
        <v>0</v>
      </c>
      <c r="K289" s="33">
        <f t="shared" si="45"/>
        <v>0</v>
      </c>
    </row>
    <row r="290" spans="1:11" s="7" customFormat="1" ht="25.5">
      <c r="A290" s="55"/>
      <c r="B290" s="252" t="s">
        <v>208</v>
      </c>
      <c r="C290" s="110" t="s">
        <v>494</v>
      </c>
      <c r="D290" s="111">
        <v>6</v>
      </c>
      <c r="E290" s="121" t="s">
        <v>12</v>
      </c>
      <c r="F290" s="139"/>
      <c r="G290" s="139"/>
      <c r="H290" s="31">
        <f t="shared" si="42"/>
        <v>0</v>
      </c>
      <c r="I290" s="38">
        <f t="shared" si="43"/>
        <v>0</v>
      </c>
      <c r="J290" s="32">
        <f t="shared" si="44"/>
        <v>0</v>
      </c>
      <c r="K290" s="33">
        <f t="shared" si="45"/>
        <v>0</v>
      </c>
    </row>
    <row r="291" spans="1:11" s="7" customFormat="1" ht="25.5">
      <c r="A291" s="55"/>
      <c r="B291" s="251" t="s">
        <v>215</v>
      </c>
      <c r="C291" s="110" t="s">
        <v>495</v>
      </c>
      <c r="D291" s="111">
        <v>5</v>
      </c>
      <c r="E291" s="121" t="s">
        <v>12</v>
      </c>
      <c r="F291" s="139"/>
      <c r="G291" s="139"/>
      <c r="H291" s="31">
        <f t="shared" si="42"/>
        <v>0</v>
      </c>
      <c r="I291" s="38">
        <f t="shared" si="43"/>
        <v>0</v>
      </c>
      <c r="J291" s="32">
        <f t="shared" si="44"/>
        <v>0</v>
      </c>
      <c r="K291" s="33">
        <f t="shared" si="45"/>
        <v>0</v>
      </c>
    </row>
    <row r="292" spans="1:11" s="7" customFormat="1" ht="12.75">
      <c r="A292" s="55"/>
      <c r="B292" s="252" t="s">
        <v>222</v>
      </c>
      <c r="C292" s="255" t="s">
        <v>496</v>
      </c>
      <c r="D292" s="111">
        <v>20</v>
      </c>
      <c r="E292" s="121" t="s">
        <v>12</v>
      </c>
      <c r="F292" s="139"/>
      <c r="G292" s="139"/>
      <c r="H292" s="31">
        <f t="shared" si="42"/>
        <v>0</v>
      </c>
      <c r="I292" s="38">
        <f t="shared" si="43"/>
        <v>0</v>
      </c>
      <c r="J292" s="32">
        <f t="shared" si="44"/>
        <v>0</v>
      </c>
      <c r="K292" s="33">
        <f t="shared" si="45"/>
        <v>0</v>
      </c>
    </row>
    <row r="293" spans="1:11" s="7" customFormat="1" ht="12.75">
      <c r="A293" s="55"/>
      <c r="B293" s="252" t="s">
        <v>227</v>
      </c>
      <c r="C293" s="255" t="s">
        <v>497</v>
      </c>
      <c r="D293" s="111">
        <v>12</v>
      </c>
      <c r="E293" s="121" t="s">
        <v>12</v>
      </c>
      <c r="F293" s="139"/>
      <c r="G293" s="139"/>
      <c r="H293" s="31">
        <f t="shared" si="42"/>
        <v>0</v>
      </c>
      <c r="I293" s="38">
        <f t="shared" si="43"/>
        <v>0</v>
      </c>
      <c r="J293" s="32">
        <f t="shared" si="44"/>
        <v>0</v>
      </c>
      <c r="K293" s="33">
        <f t="shared" si="45"/>
        <v>0</v>
      </c>
    </row>
    <row r="294" spans="1:11" s="7" customFormat="1" ht="12.75">
      <c r="A294" s="55"/>
      <c r="B294" s="251" t="s">
        <v>228</v>
      </c>
      <c r="C294" s="255" t="s">
        <v>456</v>
      </c>
      <c r="D294" s="111">
        <v>14</v>
      </c>
      <c r="E294" s="121" t="s">
        <v>12</v>
      </c>
      <c r="F294" s="139"/>
      <c r="G294" s="139"/>
      <c r="H294" s="31">
        <f t="shared" si="42"/>
        <v>0</v>
      </c>
      <c r="I294" s="38">
        <f t="shared" si="43"/>
        <v>0</v>
      </c>
      <c r="J294" s="32">
        <f t="shared" si="44"/>
        <v>0</v>
      </c>
      <c r="K294" s="33">
        <f t="shared" si="45"/>
        <v>0</v>
      </c>
    </row>
    <row r="295" spans="1:11" s="7" customFormat="1" ht="12.75">
      <c r="A295" s="55"/>
      <c r="B295" s="252" t="s">
        <v>229</v>
      </c>
      <c r="C295" s="110" t="s">
        <v>498</v>
      </c>
      <c r="D295" s="111">
        <v>5</v>
      </c>
      <c r="E295" s="121" t="s">
        <v>12</v>
      </c>
      <c r="F295" s="139"/>
      <c r="G295" s="139"/>
      <c r="H295" s="31">
        <f t="shared" si="42"/>
        <v>0</v>
      </c>
      <c r="I295" s="38">
        <f t="shared" si="43"/>
        <v>0</v>
      </c>
      <c r="J295" s="32">
        <f t="shared" si="44"/>
        <v>0</v>
      </c>
      <c r="K295" s="33">
        <f t="shared" si="45"/>
        <v>0</v>
      </c>
    </row>
    <row r="296" spans="1:11" s="7" customFormat="1" ht="12.75">
      <c r="A296" s="55"/>
      <c r="B296" s="251" t="s">
        <v>230</v>
      </c>
      <c r="C296" s="255" t="s">
        <v>499</v>
      </c>
      <c r="D296" s="111">
        <v>3</v>
      </c>
      <c r="E296" s="121" t="s">
        <v>17</v>
      </c>
      <c r="F296" s="139"/>
      <c r="G296" s="139"/>
      <c r="H296" s="31">
        <f t="shared" si="42"/>
        <v>0</v>
      </c>
      <c r="I296" s="38">
        <f t="shared" si="43"/>
        <v>0</v>
      </c>
      <c r="J296" s="32">
        <f t="shared" si="44"/>
        <v>0</v>
      </c>
      <c r="K296" s="33">
        <f t="shared" si="45"/>
        <v>0</v>
      </c>
    </row>
    <row r="297" spans="1:11" s="7" customFormat="1" ht="12.75">
      <c r="A297" s="55"/>
      <c r="B297" s="252" t="s">
        <v>500</v>
      </c>
      <c r="C297" s="255" t="s">
        <v>372</v>
      </c>
      <c r="D297" s="111">
        <v>500</v>
      </c>
      <c r="E297" s="121" t="s">
        <v>17</v>
      </c>
      <c r="F297" s="139"/>
      <c r="G297" s="139"/>
      <c r="H297" s="31">
        <f t="shared" si="42"/>
        <v>0</v>
      </c>
      <c r="I297" s="38">
        <f t="shared" si="43"/>
        <v>0</v>
      </c>
      <c r="J297" s="32">
        <f t="shared" si="44"/>
        <v>0</v>
      </c>
      <c r="K297" s="33">
        <f t="shared" si="45"/>
        <v>0</v>
      </c>
    </row>
    <row r="298" spans="1:11" s="7" customFormat="1" ht="38.25">
      <c r="A298" s="55"/>
      <c r="B298" s="251" t="s">
        <v>501</v>
      </c>
      <c r="C298" s="110" t="s">
        <v>399</v>
      </c>
      <c r="D298" s="111">
        <v>1</v>
      </c>
      <c r="E298" s="121" t="s">
        <v>12</v>
      </c>
      <c r="F298" s="139"/>
      <c r="G298" s="139"/>
      <c r="H298" s="31">
        <f t="shared" si="42"/>
        <v>0</v>
      </c>
      <c r="I298" s="38">
        <f t="shared" si="43"/>
        <v>0</v>
      </c>
      <c r="J298" s="32">
        <f t="shared" si="44"/>
        <v>0</v>
      </c>
      <c r="K298" s="33">
        <f t="shared" si="45"/>
        <v>0</v>
      </c>
    </row>
    <row r="299" spans="1:11" s="7" customFormat="1" ht="12.75">
      <c r="A299" s="55"/>
      <c r="B299" s="252" t="s">
        <v>502</v>
      </c>
      <c r="C299" s="255" t="s">
        <v>503</v>
      </c>
      <c r="D299" s="111">
        <v>1</v>
      </c>
      <c r="E299" s="121" t="s">
        <v>12</v>
      </c>
      <c r="F299" s="253" t="s">
        <v>16</v>
      </c>
      <c r="G299" s="139"/>
      <c r="H299" s="31">
        <f t="shared" si="42"/>
        <v>0</v>
      </c>
      <c r="I299" s="38" t="s">
        <v>16</v>
      </c>
      <c r="J299" s="32">
        <f t="shared" si="44"/>
        <v>0</v>
      </c>
      <c r="K299" s="33">
        <f t="shared" si="45"/>
        <v>0</v>
      </c>
    </row>
    <row r="300" spans="1:11" s="7" customFormat="1" ht="12.75">
      <c r="A300" s="55"/>
      <c r="B300" s="251" t="s">
        <v>504</v>
      </c>
      <c r="C300" s="255" t="s">
        <v>505</v>
      </c>
      <c r="D300" s="111">
        <v>250</v>
      </c>
      <c r="E300" s="121" t="s">
        <v>12</v>
      </c>
      <c r="F300" s="139"/>
      <c r="G300" s="139"/>
      <c r="H300" s="31">
        <f t="shared" si="42"/>
        <v>0</v>
      </c>
      <c r="I300" s="38">
        <f t="shared" si="43"/>
        <v>0</v>
      </c>
      <c r="J300" s="32">
        <f t="shared" si="44"/>
        <v>0</v>
      </c>
      <c r="K300" s="33">
        <f t="shared" si="45"/>
        <v>0</v>
      </c>
    </row>
    <row r="301" spans="1:11" s="7" customFormat="1" ht="12.75">
      <c r="A301" s="55"/>
      <c r="B301" s="251" t="s">
        <v>506</v>
      </c>
      <c r="C301" s="255" t="s">
        <v>507</v>
      </c>
      <c r="D301" s="111">
        <v>5</v>
      </c>
      <c r="E301" s="121" t="s">
        <v>12</v>
      </c>
      <c r="F301" s="139"/>
      <c r="G301" s="139"/>
      <c r="H301" s="31">
        <f t="shared" si="42"/>
        <v>0</v>
      </c>
      <c r="I301" s="38">
        <f t="shared" si="43"/>
        <v>0</v>
      </c>
      <c r="J301" s="32">
        <f t="shared" si="44"/>
        <v>0</v>
      </c>
      <c r="K301" s="33">
        <f t="shared" si="45"/>
        <v>0</v>
      </c>
    </row>
    <row r="302" spans="1:11" s="7" customFormat="1" ht="38.25">
      <c r="A302" s="55"/>
      <c r="B302" s="256" t="s">
        <v>508</v>
      </c>
      <c r="C302" s="257" t="s">
        <v>509</v>
      </c>
      <c r="D302" s="115">
        <v>9</v>
      </c>
      <c r="E302" s="176" t="s">
        <v>12</v>
      </c>
      <c r="F302" s="179"/>
      <c r="G302" s="179"/>
      <c r="H302" s="183">
        <f t="shared" si="42"/>
        <v>0</v>
      </c>
      <c r="I302" s="247">
        <f t="shared" si="43"/>
        <v>0</v>
      </c>
      <c r="J302" s="248">
        <f t="shared" si="44"/>
        <v>0</v>
      </c>
      <c r="K302" s="186">
        <f t="shared" si="45"/>
        <v>0</v>
      </c>
    </row>
    <row r="303" spans="1:11" s="7" customFormat="1" ht="12.75">
      <c r="A303" s="180"/>
      <c r="B303" s="2">
        <v>8</v>
      </c>
      <c r="C303" s="143" t="s">
        <v>510</v>
      </c>
      <c r="D303" s="143"/>
      <c r="E303" s="143"/>
      <c r="F303" s="143"/>
      <c r="G303" s="143"/>
      <c r="H303" s="163"/>
      <c r="I303" s="164"/>
      <c r="J303" s="164"/>
      <c r="K303" s="165"/>
    </row>
    <row r="304" spans="1:11" s="7" customFormat="1" ht="12.75">
      <c r="A304" s="177"/>
      <c r="B304" s="328" t="s">
        <v>240</v>
      </c>
      <c r="C304" s="258" t="s">
        <v>511</v>
      </c>
      <c r="D304" s="189"/>
      <c r="E304" s="192"/>
      <c r="F304" s="245"/>
      <c r="G304" s="245"/>
      <c r="H304" s="185"/>
      <c r="I304" s="245"/>
      <c r="J304" s="246"/>
      <c r="K304" s="188"/>
    </row>
    <row r="305" spans="1:11" s="7" customFormat="1" ht="12.75">
      <c r="A305" s="55"/>
      <c r="B305" s="328"/>
      <c r="C305" s="259" t="s">
        <v>512</v>
      </c>
      <c r="D305" s="319">
        <v>1</v>
      </c>
      <c r="E305" s="322" t="s">
        <v>12</v>
      </c>
      <c r="F305" s="325"/>
      <c r="G305" s="325"/>
      <c r="H305" s="330">
        <f t="shared" si="42"/>
        <v>0</v>
      </c>
      <c r="I305" s="333">
        <f t="shared" si="43"/>
        <v>0</v>
      </c>
      <c r="J305" s="313">
        <f t="shared" si="44"/>
        <v>0</v>
      </c>
      <c r="K305" s="316">
        <f t="shared" si="45"/>
        <v>0</v>
      </c>
    </row>
    <row r="306" spans="1:11" s="7" customFormat="1" ht="12.75">
      <c r="A306" s="55"/>
      <c r="B306" s="328"/>
      <c r="C306" s="259" t="s">
        <v>513</v>
      </c>
      <c r="D306" s="320"/>
      <c r="E306" s="323"/>
      <c r="F306" s="326"/>
      <c r="G306" s="326"/>
      <c r="H306" s="331"/>
      <c r="I306" s="334"/>
      <c r="J306" s="314"/>
      <c r="K306" s="317"/>
    </row>
    <row r="307" spans="1:11" s="7" customFormat="1" ht="12.75">
      <c r="A307" s="55"/>
      <c r="B307" s="328"/>
      <c r="C307" s="259" t="s">
        <v>514</v>
      </c>
      <c r="D307" s="320"/>
      <c r="E307" s="323"/>
      <c r="F307" s="326"/>
      <c r="G307" s="326"/>
      <c r="H307" s="331"/>
      <c r="I307" s="334"/>
      <c r="J307" s="314"/>
      <c r="K307" s="317"/>
    </row>
    <row r="308" spans="1:11" s="7" customFormat="1" ht="12.75">
      <c r="A308" s="55"/>
      <c r="B308" s="328"/>
      <c r="C308" s="259" t="s">
        <v>515</v>
      </c>
      <c r="D308" s="320"/>
      <c r="E308" s="323"/>
      <c r="F308" s="326"/>
      <c r="G308" s="326"/>
      <c r="H308" s="331"/>
      <c r="I308" s="334"/>
      <c r="J308" s="314"/>
      <c r="K308" s="317"/>
    </row>
    <row r="309" spans="1:11" s="7" customFormat="1" ht="12.75">
      <c r="A309" s="55"/>
      <c r="B309" s="328"/>
      <c r="C309" s="259" t="s">
        <v>516</v>
      </c>
      <c r="D309" s="320"/>
      <c r="E309" s="323"/>
      <c r="F309" s="326"/>
      <c r="G309" s="326"/>
      <c r="H309" s="331"/>
      <c r="I309" s="334"/>
      <c r="J309" s="314"/>
      <c r="K309" s="317"/>
    </row>
    <row r="310" spans="1:11" s="7" customFormat="1" ht="25.5">
      <c r="A310" s="55"/>
      <c r="B310" s="329"/>
      <c r="C310" s="259" t="s">
        <v>517</v>
      </c>
      <c r="D310" s="321"/>
      <c r="E310" s="324"/>
      <c r="F310" s="327"/>
      <c r="G310" s="327"/>
      <c r="H310" s="332"/>
      <c r="I310" s="335"/>
      <c r="J310" s="315"/>
      <c r="K310" s="318"/>
    </row>
    <row r="311" spans="1:11" s="7" customFormat="1" ht="12.75">
      <c r="A311" s="55"/>
      <c r="B311" s="109" t="s">
        <v>241</v>
      </c>
      <c r="C311" s="145" t="s">
        <v>518</v>
      </c>
      <c r="D311" s="119">
        <v>1</v>
      </c>
      <c r="E311" s="112" t="s">
        <v>12</v>
      </c>
      <c r="F311" s="144"/>
      <c r="G311" s="144"/>
      <c r="H311" s="31">
        <f t="shared" si="42"/>
        <v>0</v>
      </c>
      <c r="I311" s="38">
        <f t="shared" si="43"/>
        <v>0</v>
      </c>
      <c r="J311" s="32">
        <f t="shared" si="44"/>
        <v>0</v>
      </c>
      <c r="K311" s="33">
        <f t="shared" si="45"/>
        <v>0</v>
      </c>
    </row>
    <row r="312" spans="1:11" s="7" customFormat="1" ht="12.75">
      <c r="A312" s="55"/>
      <c r="B312" s="109" t="s">
        <v>242</v>
      </c>
      <c r="C312" s="27" t="s">
        <v>519</v>
      </c>
      <c r="D312" s="119">
        <v>1</v>
      </c>
      <c r="E312" s="112" t="s">
        <v>12</v>
      </c>
      <c r="F312" s="144"/>
      <c r="G312" s="144"/>
      <c r="H312" s="31">
        <f t="shared" si="42"/>
        <v>0</v>
      </c>
      <c r="I312" s="38">
        <f t="shared" si="43"/>
        <v>0</v>
      </c>
      <c r="J312" s="32">
        <f t="shared" si="44"/>
        <v>0</v>
      </c>
      <c r="K312" s="33">
        <f t="shared" si="45"/>
        <v>0</v>
      </c>
    </row>
    <row r="313" spans="1:11" s="7" customFormat="1" ht="25.5">
      <c r="A313" s="55"/>
      <c r="B313" s="116" t="s">
        <v>243</v>
      </c>
      <c r="C313" s="134" t="s">
        <v>520</v>
      </c>
      <c r="D313" s="122">
        <v>1</v>
      </c>
      <c r="E313" s="190" t="s">
        <v>12</v>
      </c>
      <c r="F313" s="146"/>
      <c r="G313" s="146"/>
      <c r="H313" s="183">
        <f t="shared" si="42"/>
        <v>0</v>
      </c>
      <c r="I313" s="247">
        <f t="shared" si="43"/>
        <v>0</v>
      </c>
      <c r="J313" s="248">
        <f t="shared" si="44"/>
        <v>0</v>
      </c>
      <c r="K313" s="186">
        <f t="shared" si="45"/>
        <v>0</v>
      </c>
    </row>
    <row r="314" spans="1:11" s="7" customFormat="1" ht="12.75">
      <c r="A314" s="178"/>
      <c r="B314" s="1">
        <v>9</v>
      </c>
      <c r="C314" s="143" t="s">
        <v>521</v>
      </c>
      <c r="D314" s="143"/>
      <c r="E314" s="143"/>
      <c r="F314" s="143"/>
      <c r="G314" s="143"/>
      <c r="H314" s="163"/>
      <c r="I314" s="164"/>
      <c r="J314" s="164"/>
      <c r="K314" s="165"/>
    </row>
    <row r="315" spans="1:11" s="7" customFormat="1" ht="25.5">
      <c r="A315" s="177"/>
      <c r="B315" s="147" t="s">
        <v>522</v>
      </c>
      <c r="C315" s="181" t="s">
        <v>523</v>
      </c>
      <c r="D315" s="182">
        <v>2</v>
      </c>
      <c r="E315" s="261" t="s">
        <v>12</v>
      </c>
      <c r="F315" s="118"/>
      <c r="G315" s="118"/>
      <c r="H315" s="184">
        <f t="shared" si="42"/>
        <v>0</v>
      </c>
      <c r="I315" s="260">
        <f t="shared" si="43"/>
        <v>0</v>
      </c>
      <c r="J315" s="262">
        <f t="shared" si="44"/>
        <v>0</v>
      </c>
      <c r="K315" s="187">
        <f t="shared" si="45"/>
        <v>0</v>
      </c>
    </row>
    <row r="316" spans="1:11" s="7" customFormat="1" ht="12.75">
      <c r="A316" s="178"/>
      <c r="B316" s="1">
        <v>10</v>
      </c>
      <c r="C316" s="143" t="s">
        <v>524</v>
      </c>
      <c r="D316" s="143"/>
      <c r="E316" s="143"/>
      <c r="F316" s="143"/>
      <c r="G316" s="143"/>
      <c r="H316" s="163"/>
      <c r="I316" s="164"/>
      <c r="J316" s="164"/>
      <c r="K316" s="165"/>
    </row>
    <row r="317" spans="1:11" s="7" customFormat="1" ht="38.25">
      <c r="A317" s="177"/>
      <c r="B317" s="105" t="s">
        <v>525</v>
      </c>
      <c r="C317" s="138" t="s">
        <v>526</v>
      </c>
      <c r="D317" s="107">
        <v>1</v>
      </c>
      <c r="E317" s="148" t="s">
        <v>12</v>
      </c>
      <c r="F317" s="149"/>
      <c r="G317" s="149"/>
      <c r="H317" s="185">
        <f t="shared" si="42"/>
        <v>0</v>
      </c>
      <c r="I317" s="245">
        <f t="shared" si="43"/>
        <v>0</v>
      </c>
      <c r="J317" s="246">
        <f t="shared" si="44"/>
        <v>0</v>
      </c>
      <c r="K317" s="188">
        <f t="shared" si="45"/>
        <v>0</v>
      </c>
    </row>
    <row r="318" spans="1:11" s="7" customFormat="1" ht="25.5">
      <c r="A318" s="55"/>
      <c r="B318" s="109" t="s">
        <v>527</v>
      </c>
      <c r="C318" s="110" t="s">
        <v>528</v>
      </c>
      <c r="D318" s="111">
        <v>1</v>
      </c>
      <c r="E318" s="150" t="s">
        <v>12</v>
      </c>
      <c r="F318" s="77"/>
      <c r="G318" s="77"/>
      <c r="H318" s="31">
        <f t="shared" si="42"/>
        <v>0</v>
      </c>
      <c r="I318" s="38">
        <f t="shared" si="43"/>
        <v>0</v>
      </c>
      <c r="J318" s="32">
        <f t="shared" si="44"/>
        <v>0</v>
      </c>
      <c r="K318" s="33">
        <f t="shared" si="45"/>
        <v>0</v>
      </c>
    </row>
    <row r="319" spans="1:11" s="7" customFormat="1" ht="12.75">
      <c r="A319" s="55"/>
      <c r="B319" s="109" t="s">
        <v>529</v>
      </c>
      <c r="C319" s="110" t="s">
        <v>530</v>
      </c>
      <c r="D319" s="111">
        <v>1</v>
      </c>
      <c r="E319" s="150" t="s">
        <v>12</v>
      </c>
      <c r="F319" s="77"/>
      <c r="G319" s="77"/>
      <c r="H319" s="31">
        <f t="shared" si="42"/>
        <v>0</v>
      </c>
      <c r="I319" s="38">
        <f t="shared" si="43"/>
        <v>0</v>
      </c>
      <c r="J319" s="32">
        <f t="shared" si="44"/>
        <v>0</v>
      </c>
      <c r="K319" s="33">
        <f t="shared" si="45"/>
        <v>0</v>
      </c>
    </row>
    <row r="320" spans="1:11" s="7" customFormat="1" ht="25.5">
      <c r="A320" s="55"/>
      <c r="B320" s="109" t="s">
        <v>531</v>
      </c>
      <c r="C320" s="110" t="s">
        <v>532</v>
      </c>
      <c r="D320" s="111">
        <v>1</v>
      </c>
      <c r="E320" s="150" t="s">
        <v>12</v>
      </c>
      <c r="F320" s="77"/>
      <c r="G320" s="77"/>
      <c r="H320" s="31">
        <f>SUM(F320:G320)*D320</f>
        <v>0</v>
      </c>
      <c r="I320" s="38">
        <f aca="true" t="shared" si="46" ref="I320:I336">TRUNC(F320*(1+$K$4),2)</f>
        <v>0</v>
      </c>
      <c r="J320" s="32">
        <f aca="true" t="shared" si="47" ref="J320:J338">TRUNC(G320*(1+$K$4),2)</f>
        <v>0</v>
      </c>
      <c r="K320" s="33">
        <f>SUM(I320:J320)*D320</f>
        <v>0</v>
      </c>
    </row>
    <row r="321" spans="1:11" s="7" customFormat="1" ht="12.75">
      <c r="A321" s="55"/>
      <c r="B321" s="109" t="s">
        <v>533</v>
      </c>
      <c r="C321" s="120" t="s">
        <v>534</v>
      </c>
      <c r="D321" s="111">
        <v>160</v>
      </c>
      <c r="E321" s="151" t="s">
        <v>17</v>
      </c>
      <c r="F321" s="83"/>
      <c r="G321" s="83"/>
      <c r="H321" s="31">
        <f>SUM(F321:G321)*D321</f>
        <v>0</v>
      </c>
      <c r="I321" s="38">
        <f t="shared" si="46"/>
        <v>0</v>
      </c>
      <c r="J321" s="32">
        <f t="shared" si="47"/>
        <v>0</v>
      </c>
      <c r="K321" s="33">
        <f>SUM(I321:J321)*D321</f>
        <v>0</v>
      </c>
    </row>
    <row r="322" spans="1:11" s="7" customFormat="1" ht="25.5">
      <c r="A322" s="55"/>
      <c r="B322" s="109" t="s">
        <v>535</v>
      </c>
      <c r="C322" s="110" t="s">
        <v>536</v>
      </c>
      <c r="D322" s="111">
        <v>30</v>
      </c>
      <c r="E322" s="112" t="s">
        <v>17</v>
      </c>
      <c r="F322" s="144"/>
      <c r="G322" s="144"/>
      <c r="H322" s="31">
        <f aca="true" t="shared" si="48" ref="H322:H338">SUM(F322:G322)*D322</f>
        <v>0</v>
      </c>
      <c r="I322" s="38">
        <f t="shared" si="46"/>
        <v>0</v>
      </c>
      <c r="J322" s="32">
        <f t="shared" si="47"/>
        <v>0</v>
      </c>
      <c r="K322" s="33">
        <f aca="true" t="shared" si="49" ref="K322:K338">SUM(I322:J322)*D322</f>
        <v>0</v>
      </c>
    </row>
    <row r="323" spans="1:11" s="7" customFormat="1" ht="25.5">
      <c r="A323" s="55"/>
      <c r="B323" s="109" t="s">
        <v>537</v>
      </c>
      <c r="C323" s="110" t="s">
        <v>538</v>
      </c>
      <c r="D323" s="111">
        <v>1</v>
      </c>
      <c r="E323" s="150" t="s">
        <v>12</v>
      </c>
      <c r="F323" s="144"/>
      <c r="G323" s="144"/>
      <c r="H323" s="31">
        <f t="shared" si="48"/>
        <v>0</v>
      </c>
      <c r="I323" s="38">
        <f t="shared" si="46"/>
        <v>0</v>
      </c>
      <c r="J323" s="32">
        <f t="shared" si="47"/>
        <v>0</v>
      </c>
      <c r="K323" s="33">
        <f t="shared" si="49"/>
        <v>0</v>
      </c>
    </row>
    <row r="324" spans="1:11" s="7" customFormat="1" ht="12.75">
      <c r="A324" s="55"/>
      <c r="B324" s="109" t="s">
        <v>539</v>
      </c>
      <c r="C324" s="263" t="s">
        <v>540</v>
      </c>
      <c r="D324" s="111">
        <v>15</v>
      </c>
      <c r="E324" s="29" t="s">
        <v>12</v>
      </c>
      <c r="F324" s="144"/>
      <c r="G324" s="144"/>
      <c r="H324" s="31">
        <f t="shared" si="48"/>
        <v>0</v>
      </c>
      <c r="I324" s="38">
        <f t="shared" si="46"/>
        <v>0</v>
      </c>
      <c r="J324" s="32">
        <f t="shared" si="47"/>
        <v>0</v>
      </c>
      <c r="K324" s="33">
        <f t="shared" si="49"/>
        <v>0</v>
      </c>
    </row>
    <row r="325" spans="1:11" s="7" customFormat="1" ht="25.5">
      <c r="A325" s="55"/>
      <c r="B325" s="109" t="s">
        <v>541</v>
      </c>
      <c r="C325" s="263" t="s">
        <v>542</v>
      </c>
      <c r="D325" s="111">
        <v>9</v>
      </c>
      <c r="E325" s="29" t="s">
        <v>12</v>
      </c>
      <c r="F325" s="144"/>
      <c r="G325" s="144"/>
      <c r="H325" s="31">
        <f t="shared" si="48"/>
        <v>0</v>
      </c>
      <c r="I325" s="38">
        <f t="shared" si="46"/>
        <v>0</v>
      </c>
      <c r="J325" s="32">
        <f t="shared" si="47"/>
        <v>0</v>
      </c>
      <c r="K325" s="33">
        <f t="shared" si="49"/>
        <v>0</v>
      </c>
    </row>
    <row r="326" spans="1:11" s="7" customFormat="1" ht="25.5">
      <c r="A326" s="55"/>
      <c r="B326" s="109" t="s">
        <v>543</v>
      </c>
      <c r="C326" s="264" t="s">
        <v>544</v>
      </c>
      <c r="D326" s="115">
        <v>1</v>
      </c>
      <c r="E326" s="29" t="s">
        <v>12</v>
      </c>
      <c r="F326" s="144"/>
      <c r="G326" s="144"/>
      <c r="H326" s="31">
        <f t="shared" si="48"/>
        <v>0</v>
      </c>
      <c r="I326" s="38">
        <f t="shared" si="46"/>
        <v>0</v>
      </c>
      <c r="J326" s="32">
        <f t="shared" si="47"/>
        <v>0</v>
      </c>
      <c r="K326" s="33">
        <f t="shared" si="49"/>
        <v>0</v>
      </c>
    </row>
    <row r="327" spans="1:11" s="7" customFormat="1" ht="25.5">
      <c r="A327" s="55"/>
      <c r="B327" s="109" t="s">
        <v>545</v>
      </c>
      <c r="C327" s="264" t="s">
        <v>546</v>
      </c>
      <c r="D327" s="115">
        <v>1</v>
      </c>
      <c r="E327" s="29" t="s">
        <v>12</v>
      </c>
      <c r="F327" s="144"/>
      <c r="G327" s="144"/>
      <c r="H327" s="31">
        <f t="shared" si="48"/>
        <v>0</v>
      </c>
      <c r="I327" s="38">
        <f t="shared" si="46"/>
        <v>0</v>
      </c>
      <c r="J327" s="32">
        <f t="shared" si="47"/>
        <v>0</v>
      </c>
      <c r="K327" s="33">
        <f t="shared" si="49"/>
        <v>0</v>
      </c>
    </row>
    <row r="328" spans="1:11" s="7" customFormat="1" ht="12.75">
      <c r="A328" s="55"/>
      <c r="B328" s="109" t="s">
        <v>547</v>
      </c>
      <c r="C328" s="264" t="s">
        <v>548</v>
      </c>
      <c r="D328" s="115">
        <v>500</v>
      </c>
      <c r="E328" s="214" t="s">
        <v>17</v>
      </c>
      <c r="F328" s="66"/>
      <c r="G328" s="66"/>
      <c r="H328" s="31">
        <f t="shared" si="48"/>
        <v>0</v>
      </c>
      <c r="I328" s="38">
        <f t="shared" si="46"/>
        <v>0</v>
      </c>
      <c r="J328" s="32">
        <f t="shared" si="47"/>
        <v>0</v>
      </c>
      <c r="K328" s="33">
        <f t="shared" si="49"/>
        <v>0</v>
      </c>
    </row>
    <row r="329" spans="1:11" s="7" customFormat="1" ht="12.75">
      <c r="A329" s="55"/>
      <c r="B329" s="109" t="s">
        <v>549</v>
      </c>
      <c r="C329" s="264" t="s">
        <v>550</v>
      </c>
      <c r="D329" s="115">
        <v>10</v>
      </c>
      <c r="E329" s="214" t="s">
        <v>12</v>
      </c>
      <c r="F329" s="66"/>
      <c r="G329" s="66"/>
      <c r="H329" s="31">
        <f t="shared" si="48"/>
        <v>0</v>
      </c>
      <c r="I329" s="38">
        <f t="shared" si="46"/>
        <v>0</v>
      </c>
      <c r="J329" s="32">
        <f t="shared" si="47"/>
        <v>0</v>
      </c>
      <c r="K329" s="33">
        <f t="shared" si="49"/>
        <v>0</v>
      </c>
    </row>
    <row r="330" spans="1:11" s="7" customFormat="1" ht="12.75">
      <c r="A330" s="55"/>
      <c r="B330" s="109" t="s">
        <v>551</v>
      </c>
      <c r="C330" s="264" t="s">
        <v>552</v>
      </c>
      <c r="D330" s="115">
        <v>22</v>
      </c>
      <c r="E330" s="214" t="s">
        <v>12</v>
      </c>
      <c r="F330" s="66"/>
      <c r="G330" s="66"/>
      <c r="H330" s="31">
        <f t="shared" si="48"/>
        <v>0</v>
      </c>
      <c r="I330" s="38">
        <f t="shared" si="46"/>
        <v>0</v>
      </c>
      <c r="J330" s="32">
        <f t="shared" si="47"/>
        <v>0</v>
      </c>
      <c r="K330" s="33">
        <f t="shared" si="49"/>
        <v>0</v>
      </c>
    </row>
    <row r="331" spans="1:11" s="7" customFormat="1" ht="12.75">
      <c r="A331" s="55"/>
      <c r="B331" s="109" t="s">
        <v>553</v>
      </c>
      <c r="C331" s="264" t="s">
        <v>554</v>
      </c>
      <c r="D331" s="115">
        <v>10</v>
      </c>
      <c r="E331" s="214" t="s">
        <v>12</v>
      </c>
      <c r="F331" s="66"/>
      <c r="G331" s="66"/>
      <c r="H331" s="31">
        <f t="shared" si="48"/>
        <v>0</v>
      </c>
      <c r="I331" s="38">
        <f t="shared" si="46"/>
        <v>0</v>
      </c>
      <c r="J331" s="32">
        <f t="shared" si="47"/>
        <v>0</v>
      </c>
      <c r="K331" s="33">
        <f t="shared" si="49"/>
        <v>0</v>
      </c>
    </row>
    <row r="332" spans="1:11" s="7" customFormat="1" ht="12.75">
      <c r="A332" s="55"/>
      <c r="B332" s="109" t="s">
        <v>555</v>
      </c>
      <c r="C332" s="264" t="s">
        <v>556</v>
      </c>
      <c r="D332" s="115">
        <v>22</v>
      </c>
      <c r="E332" s="214" t="s">
        <v>12</v>
      </c>
      <c r="F332" s="66"/>
      <c r="G332" s="66"/>
      <c r="H332" s="31">
        <f t="shared" si="48"/>
        <v>0</v>
      </c>
      <c r="I332" s="38">
        <f t="shared" si="46"/>
        <v>0</v>
      </c>
      <c r="J332" s="32">
        <f t="shared" si="47"/>
        <v>0</v>
      </c>
      <c r="K332" s="33">
        <f t="shared" si="49"/>
        <v>0</v>
      </c>
    </row>
    <row r="333" spans="1:11" s="7" customFormat="1" ht="12.75">
      <c r="A333" s="55"/>
      <c r="B333" s="116" t="s">
        <v>557</v>
      </c>
      <c r="C333" s="134" t="s">
        <v>558</v>
      </c>
      <c r="D333" s="115">
        <v>72</v>
      </c>
      <c r="E333" s="152" t="s">
        <v>17</v>
      </c>
      <c r="F333" s="194"/>
      <c r="G333" s="194"/>
      <c r="H333" s="183">
        <f t="shared" si="48"/>
        <v>0</v>
      </c>
      <c r="I333" s="247">
        <f t="shared" si="46"/>
        <v>0</v>
      </c>
      <c r="J333" s="248">
        <f t="shared" si="47"/>
        <v>0</v>
      </c>
      <c r="K333" s="186">
        <f t="shared" si="49"/>
        <v>0</v>
      </c>
    </row>
    <row r="334" spans="1:11" s="7" customFormat="1" ht="12.75">
      <c r="A334" s="178"/>
      <c r="B334" s="1">
        <v>11</v>
      </c>
      <c r="C334" s="143" t="s">
        <v>559</v>
      </c>
      <c r="D334" s="143"/>
      <c r="E334" s="143"/>
      <c r="F334" s="143"/>
      <c r="G334" s="143"/>
      <c r="H334" s="163"/>
      <c r="I334" s="164"/>
      <c r="J334" s="164"/>
      <c r="K334" s="165"/>
    </row>
    <row r="335" spans="1:11" s="7" customFormat="1" ht="12.75">
      <c r="A335" s="177"/>
      <c r="B335" s="105" t="s">
        <v>560</v>
      </c>
      <c r="C335" s="265" t="s">
        <v>561</v>
      </c>
      <c r="D335" s="141">
        <v>45</v>
      </c>
      <c r="E335" s="192" t="s">
        <v>12</v>
      </c>
      <c r="F335" s="108"/>
      <c r="G335" s="108"/>
      <c r="H335" s="185">
        <f t="shared" si="48"/>
        <v>0</v>
      </c>
      <c r="I335" s="245">
        <f t="shared" si="46"/>
        <v>0</v>
      </c>
      <c r="J335" s="246">
        <f t="shared" si="47"/>
        <v>0</v>
      </c>
      <c r="K335" s="188">
        <f t="shared" si="49"/>
        <v>0</v>
      </c>
    </row>
    <row r="336" spans="1:11" s="7" customFormat="1" ht="12.75">
      <c r="A336" s="55"/>
      <c r="B336" s="109" t="s">
        <v>562</v>
      </c>
      <c r="C336" s="27" t="s">
        <v>563</v>
      </c>
      <c r="D336" s="140">
        <v>4</v>
      </c>
      <c r="E336" s="192" t="s">
        <v>564</v>
      </c>
      <c r="F336" s="108"/>
      <c r="G336" s="108"/>
      <c r="H336" s="31">
        <f t="shared" si="48"/>
        <v>0</v>
      </c>
      <c r="I336" s="38">
        <f t="shared" si="46"/>
        <v>0</v>
      </c>
      <c r="J336" s="32">
        <f t="shared" si="47"/>
        <v>0</v>
      </c>
      <c r="K336" s="33">
        <f t="shared" si="49"/>
        <v>0</v>
      </c>
    </row>
    <row r="337" spans="1:11" s="7" customFormat="1" ht="12.75">
      <c r="A337" s="55"/>
      <c r="B337" s="109" t="s">
        <v>565</v>
      </c>
      <c r="C337" s="27" t="s">
        <v>566</v>
      </c>
      <c r="D337" s="140">
        <v>1</v>
      </c>
      <c r="E337" s="192" t="s">
        <v>12</v>
      </c>
      <c r="F337" s="244" t="s">
        <v>567</v>
      </c>
      <c r="G337" s="108"/>
      <c r="H337" s="31">
        <f t="shared" si="48"/>
        <v>0</v>
      </c>
      <c r="I337" s="38" t="s">
        <v>16</v>
      </c>
      <c r="J337" s="32">
        <f t="shared" si="47"/>
        <v>0</v>
      </c>
      <c r="K337" s="33">
        <f t="shared" si="49"/>
        <v>0</v>
      </c>
    </row>
    <row r="338" spans="1:11" s="7" customFormat="1" ht="12.75">
      <c r="A338" s="55"/>
      <c r="B338" s="109" t="s">
        <v>568</v>
      </c>
      <c r="C338" s="60" t="s">
        <v>569</v>
      </c>
      <c r="D338" s="153">
        <v>1</v>
      </c>
      <c r="E338" s="191" t="s">
        <v>12</v>
      </c>
      <c r="F338" s="250" t="s">
        <v>567</v>
      </c>
      <c r="G338" s="118"/>
      <c r="H338" s="31">
        <f t="shared" si="48"/>
        <v>0</v>
      </c>
      <c r="I338" s="38" t="s">
        <v>16</v>
      </c>
      <c r="J338" s="32">
        <f t="shared" si="47"/>
        <v>0</v>
      </c>
      <c r="K338" s="33">
        <f t="shared" si="49"/>
        <v>0</v>
      </c>
    </row>
    <row r="339" spans="1:11" s="7" customFormat="1" ht="12.75">
      <c r="A339" s="47"/>
      <c r="B339" s="48"/>
      <c r="C339" s="49" t="s">
        <v>103</v>
      </c>
      <c r="D339" s="50"/>
      <c r="E339" s="51"/>
      <c r="F339" s="52">
        <f>SUMPRODUCT(D199:D338,F199:F338)</f>
        <v>0</v>
      </c>
      <c r="G339" s="52">
        <f>SUMPRODUCT(D199:D338,G199:G338)</f>
        <v>0</v>
      </c>
      <c r="H339" s="53">
        <f>SUM(H199:H338)</f>
        <v>0</v>
      </c>
      <c r="I339" s="52">
        <f>SUMPRODUCT(D197:D338,I197:I338)</f>
        <v>0</v>
      </c>
      <c r="J339" s="52">
        <f>SUMPRODUCT(D197:D338,J197:J338)</f>
        <v>0</v>
      </c>
      <c r="K339" s="54">
        <f>SUM(K199:K338)</f>
        <v>0</v>
      </c>
    </row>
    <row r="340" spans="1:13" s="7" customFormat="1" ht="13.5" thickBot="1">
      <c r="A340" s="67"/>
      <c r="B340" s="68"/>
      <c r="C340" s="69" t="s">
        <v>18</v>
      </c>
      <c r="D340" s="70"/>
      <c r="E340" s="71"/>
      <c r="F340" s="72">
        <f aca="true" t="shared" si="50" ref="F340:K340">F339+F159+F196</f>
        <v>0</v>
      </c>
      <c r="G340" s="72">
        <f t="shared" si="50"/>
        <v>0</v>
      </c>
      <c r="H340" s="73">
        <f t="shared" si="50"/>
        <v>0</v>
      </c>
      <c r="I340" s="74">
        <f t="shared" si="50"/>
        <v>0</v>
      </c>
      <c r="J340" s="72">
        <f t="shared" si="50"/>
        <v>0</v>
      </c>
      <c r="K340" s="75">
        <f t="shared" si="50"/>
        <v>0</v>
      </c>
      <c r="M340" s="35"/>
    </row>
    <row r="341" spans="3:14" ht="12.75">
      <c r="C341" s="312"/>
      <c r="D341" s="312"/>
      <c r="E341" s="312"/>
      <c r="F341" s="312"/>
      <c r="G341" s="312"/>
      <c r="H341" s="312"/>
      <c r="I341" s="312"/>
      <c r="J341" s="312"/>
      <c r="K341" s="312"/>
      <c r="N341" s="7"/>
    </row>
    <row r="342" spans="3:14" ht="12.75">
      <c r="C342" s="312"/>
      <c r="D342" s="312"/>
      <c r="E342" s="312"/>
      <c r="F342" s="312"/>
      <c r="G342" s="312"/>
      <c r="H342" s="312"/>
      <c r="I342" s="312"/>
      <c r="J342" s="312"/>
      <c r="K342" s="312"/>
      <c r="N342" s="7"/>
    </row>
    <row r="343" spans="3:14" ht="12.75">
      <c r="C343" s="312"/>
      <c r="D343" s="312"/>
      <c r="E343" s="312"/>
      <c r="F343" s="312"/>
      <c r="G343" s="312"/>
      <c r="H343" s="312"/>
      <c r="I343" s="312"/>
      <c r="J343" s="312"/>
      <c r="K343" s="312"/>
      <c r="N343" s="7"/>
    </row>
    <row r="344" spans="3:14" ht="12.75">
      <c r="C344" s="312"/>
      <c r="D344" s="312"/>
      <c r="E344" s="312"/>
      <c r="F344" s="312"/>
      <c r="G344" s="312"/>
      <c r="H344" s="312"/>
      <c r="I344" s="312"/>
      <c r="J344" s="312"/>
      <c r="K344" s="312"/>
      <c r="N344" s="7"/>
    </row>
    <row r="345" spans="3:14" ht="12.75">
      <c r="C345" s="312"/>
      <c r="D345" s="312"/>
      <c r="E345" s="312"/>
      <c r="F345" s="312"/>
      <c r="G345" s="312"/>
      <c r="H345" s="312"/>
      <c r="I345" s="312"/>
      <c r="J345" s="312"/>
      <c r="K345" s="312"/>
      <c r="N345" s="7"/>
    </row>
    <row r="346" spans="3:14" ht="12.75">
      <c r="C346" s="312"/>
      <c r="D346" s="312"/>
      <c r="E346" s="312"/>
      <c r="F346" s="312"/>
      <c r="G346" s="312"/>
      <c r="H346" s="312"/>
      <c r="I346" s="312"/>
      <c r="J346" s="312"/>
      <c r="K346" s="312"/>
      <c r="N346" s="7"/>
    </row>
    <row r="347" spans="3:14" ht="12.75">
      <c r="C347" s="312"/>
      <c r="D347" s="312"/>
      <c r="E347" s="312"/>
      <c r="F347" s="312"/>
      <c r="G347" s="312"/>
      <c r="H347" s="312"/>
      <c r="I347" s="312"/>
      <c r="J347" s="312"/>
      <c r="K347" s="312"/>
      <c r="N347" s="7"/>
    </row>
    <row r="348" spans="3:14" ht="12.75">
      <c r="C348" s="312"/>
      <c r="D348" s="312"/>
      <c r="E348" s="312"/>
      <c r="F348" s="312"/>
      <c r="G348" s="312"/>
      <c r="H348" s="312"/>
      <c r="I348" s="312"/>
      <c r="J348" s="312"/>
      <c r="K348" s="312"/>
      <c r="N348" s="7"/>
    </row>
    <row r="349" spans="3:14" ht="12.75">
      <c r="C349" s="312"/>
      <c r="D349" s="312"/>
      <c r="E349" s="312"/>
      <c r="F349" s="312"/>
      <c r="G349" s="312"/>
      <c r="H349" s="312"/>
      <c r="I349" s="312"/>
      <c r="J349" s="312"/>
      <c r="K349" s="312"/>
      <c r="N349" s="7"/>
    </row>
    <row r="350" spans="1:14" ht="12.75">
      <c r="A350" s="10"/>
      <c r="B350" s="10"/>
      <c r="C350" s="312"/>
      <c r="D350" s="312"/>
      <c r="E350" s="312"/>
      <c r="F350" s="312"/>
      <c r="G350" s="312"/>
      <c r="H350" s="312"/>
      <c r="I350" s="312"/>
      <c r="J350" s="312"/>
      <c r="K350" s="312"/>
      <c r="N350" s="7"/>
    </row>
    <row r="351" ht="12.75">
      <c r="N351" s="7"/>
    </row>
    <row r="352" ht="12.75">
      <c r="N352" s="7"/>
    </row>
    <row r="353" ht="12.75">
      <c r="N353" s="7"/>
    </row>
    <row r="354" ht="12.75">
      <c r="N354" s="7"/>
    </row>
    <row r="355" ht="12.75">
      <c r="N355" s="7"/>
    </row>
  </sheetData>
  <sheetProtection password="C150" sheet="1"/>
  <protectedRanges>
    <protectedRange sqref="F162:G182 F184:G187" name="Intervalo1_1"/>
    <protectedRange sqref="F183:G183" name="Intervalo1_2_1"/>
    <protectedRange sqref="F190:G190" name="Intervalo1_4"/>
    <protectedRange sqref="F193:G194" name="Intervalo1_5"/>
  </protectedRanges>
  <mergeCells count="49">
    <mergeCell ref="J305:J310"/>
    <mergeCell ref="K305:K310"/>
    <mergeCell ref="D305:D310"/>
    <mergeCell ref="E305:E310"/>
    <mergeCell ref="F305:F310"/>
    <mergeCell ref="B304:B310"/>
    <mergeCell ref="G305:G310"/>
    <mergeCell ref="H305:H310"/>
    <mergeCell ref="I305:I310"/>
    <mergeCell ref="C346:K346"/>
    <mergeCell ref="C347:K347"/>
    <mergeCell ref="C348:K348"/>
    <mergeCell ref="C349:K349"/>
    <mergeCell ref="C350:K350"/>
    <mergeCell ref="C341:K341"/>
    <mergeCell ref="C342:K342"/>
    <mergeCell ref="C343:K343"/>
    <mergeCell ref="C344:K344"/>
    <mergeCell ref="C345:K345"/>
    <mergeCell ref="I12:J12"/>
    <mergeCell ref="K12:K13"/>
    <mergeCell ref="C14:K14"/>
    <mergeCell ref="C15:K15"/>
    <mergeCell ref="C197:K197"/>
    <mergeCell ref="C160:K160"/>
    <mergeCell ref="A11:B11"/>
    <mergeCell ref="C11:F11"/>
    <mergeCell ref="H11:K11"/>
    <mergeCell ref="A12:A13"/>
    <mergeCell ref="B12:B13"/>
    <mergeCell ref="C12:C13"/>
    <mergeCell ref="D12:D13"/>
    <mergeCell ref="E12:E13"/>
    <mergeCell ref="F12:G12"/>
    <mergeCell ref="H12:H13"/>
    <mergeCell ref="A6:H6"/>
    <mergeCell ref="I6:J7"/>
    <mergeCell ref="K6:K7"/>
    <mergeCell ref="A7:H7"/>
    <mergeCell ref="A9:K9"/>
    <mergeCell ref="A10:B10"/>
    <mergeCell ref="C10:F10"/>
    <mergeCell ref="H10:K10"/>
    <mergeCell ref="A1:H2"/>
    <mergeCell ref="I1:K2"/>
    <mergeCell ref="A3:H3"/>
    <mergeCell ref="A4:H4"/>
    <mergeCell ref="I4:J4"/>
    <mergeCell ref="A5:H5"/>
  </mergeCells>
  <printOptions/>
  <pageMargins left="0.5118110236220472" right="0.5118110236220472" top="0.7874015748031497" bottom="0.5905511811023623" header="0.31496062992125984" footer="0.31496062992125984"/>
  <pageSetup fitToHeight="0" fitToWidth="1" horizontalDpi="600" verticalDpi="600" orientation="landscape" paperSize="9" scale="79" r:id="rId1"/>
  <headerFooter>
    <oddHeader>&amp;L&amp;"MS Sans Serif,Negrito"BANCO DO ESTADO DO RIO GRANDE DO SUL
&amp;"MS Sans Serif,Regular"UNIDADE DE ENGENHARIA
Gerência de Projetos e Obras Civis
&amp;RFOLHA &amp;P/&amp;N
Ag. Jóia</oddHeader>
    <oddFooter>&amp;LÁREA:                                              EXEC.:                                               CONF.:                                                        AUTORIZ.:                   &amp;RFORNECEDOR:                           DATA: __/__/__ &amp;F</oddFooter>
  </headerFooter>
  <ignoredErrors>
    <ignoredError sqref="G102 G150 G113" unlocked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Marcos Andre</dc:creator>
  <cp:keywords/>
  <dc:description/>
  <cp:lastModifiedBy>Marcia Corona Da Silva</cp:lastModifiedBy>
  <cp:lastPrinted>2019-08-12T18:30:42Z</cp:lastPrinted>
  <dcterms:created xsi:type="dcterms:W3CDTF">2000-05-25T11:19:14Z</dcterms:created>
  <dcterms:modified xsi:type="dcterms:W3CDTF">2019-10-07T19:35:31Z</dcterms:modified>
  <cp:category/>
  <cp:version/>
  <cp:contentType/>
  <cp:contentStatus/>
</cp:coreProperties>
</file>